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240" yWindow="75" windowWidth="11580" windowHeight="6030" activeTab="0"/>
  </bookViews>
  <sheets>
    <sheet name="PO_ECBTI" sheetId="1" r:id="rId1"/>
    <sheet name="OVAS" sheetId="2" r:id="rId2"/>
    <sheet name="Visitas DEC" sheetId="3" r:id="rId3"/>
    <sheet name="Minas" sheetId="4" r:id="rId4"/>
  </sheets>
  <definedNames>
    <definedName name="_xlnm.Print_Area" localSheetId="0">'PO_ECBTI'!$A$4:$U$44</definedName>
    <definedName name="_xlnm.Print_Titles" localSheetId="0">'PO_ECBTI'!$3:$3</definedName>
  </definedNames>
  <calcPr fullCalcOnLoad="1"/>
</workbook>
</file>

<file path=xl/comments1.xml><?xml version="1.0" encoding="utf-8"?>
<comments xmlns="http://schemas.openxmlformats.org/spreadsheetml/2006/main">
  <authors>
    <author>UNAD</author>
    <author>Anyelo</author>
  </authors>
  <commentList>
    <comment ref="D3" authorId="0">
      <text>
        <r>
          <rPr>
            <b/>
            <sz val="8"/>
            <rFont val="Tahoma"/>
            <family val="2"/>
          </rPr>
          <t>UNAD: DESCRIPCION DE LAS METAS</t>
        </r>
      </text>
    </comment>
    <comment ref="I3" authorId="0">
      <text>
        <r>
          <rPr>
            <b/>
            <sz val="8"/>
            <rFont val="Tahoma"/>
            <family val="2"/>
          </rPr>
          <t>UNAD: DESCRIPCION DE LAS ACTIVIDADES PARA CUMPLIR LA META</t>
        </r>
      </text>
    </comment>
    <comment ref="G3" authorId="0">
      <text>
        <r>
          <rPr>
            <b/>
            <sz val="8"/>
            <rFont val="Tahoma"/>
            <family val="2"/>
          </rPr>
          <t>UNAD: INDICADOR PROPUESTO PARA LA MEDICION DE LA META</t>
        </r>
        <r>
          <rPr>
            <sz val="8"/>
            <rFont val="Tahoma"/>
            <family val="2"/>
          </rPr>
          <t xml:space="preserve">
</t>
        </r>
      </text>
    </comment>
    <comment ref="E3" authorId="0">
      <text>
        <r>
          <rPr>
            <b/>
            <sz val="8"/>
            <rFont val="Tahoma"/>
            <family val="2"/>
          </rPr>
          <t>UNAD: VALOR INICIAL PARA ESTIMACIÓN DEL DESARROLLO DE LA META</t>
        </r>
        <r>
          <rPr>
            <sz val="8"/>
            <rFont val="Tahoma"/>
            <family val="2"/>
          </rPr>
          <t xml:space="preserve">
</t>
        </r>
      </text>
    </comment>
    <comment ref="F3" authorId="0">
      <text>
        <r>
          <rPr>
            <b/>
            <sz val="8"/>
            <rFont val="Tahoma"/>
            <family val="2"/>
          </rPr>
          <t>UNAD: VALOR NÚMERO DE LA META</t>
        </r>
        <r>
          <rPr>
            <sz val="8"/>
            <rFont val="Tahoma"/>
            <family val="2"/>
          </rPr>
          <t xml:space="preserve">
</t>
        </r>
      </text>
    </comment>
    <comment ref="J3" authorId="0">
      <text>
        <r>
          <rPr>
            <b/>
            <sz val="8"/>
            <rFont val="Tahoma"/>
            <family val="2"/>
          </rPr>
          <t>UNAD: VALOR PRESUPUESTAL ESTIMADO. (DESAGREGAR LO MAYOR POSIBLE.)</t>
        </r>
      </text>
    </comment>
    <comment ref="J2" authorId="0">
      <text>
        <r>
          <rPr>
            <b/>
            <sz val="8"/>
            <rFont val="Tahoma"/>
            <family val="2"/>
          </rPr>
          <t>UNAD: VALOR PRESUPUESTAL ESTIMADO. (DESAGREGAR LO MAYOR POSIBLE.)</t>
        </r>
      </text>
    </comment>
    <comment ref="M3" authorId="0">
      <text>
        <r>
          <rPr>
            <b/>
            <sz val="8"/>
            <rFont val="Tahoma"/>
            <family val="2"/>
          </rPr>
          <t>UNAD: VALOR PRESUPUESTAL ESTIMADO. (DESAGREGAR LO MAYOR POSIBLE.)</t>
        </r>
      </text>
    </comment>
    <comment ref="C17" authorId="1">
      <text>
        <r>
          <rPr>
            <b/>
            <sz val="8"/>
            <rFont val="Tahoma"/>
            <family val="0"/>
          </rPr>
          <t>Anyelo:</t>
        </r>
        <r>
          <rPr>
            <sz val="8"/>
            <rFont val="Tahoma"/>
            <family val="0"/>
          </rPr>
          <t xml:space="preserve">
Pruebas simultaneas unicas en curso virtual. Sistemas de evaluacion por competencias con un programa 
Hacer todo el proceso que se hace manualmente con un sistema de la universidad de Israel. Es un sistema de diseño de pruebas, es una prueba piloto.
Se va a hacer la prueba con 20 cursos, esto con el fin de controlar los procesos y reticular los procesos. Se va a hacer totalmente en linea
Observaciones: Los curriculos estan diseñados para trabajar por competencias?
como hacer un curriculo por competencias?
Se pide una capacitacion a todo el personal acerca del modelo de evaluacion por competencias para poder cumplir con la actualizacion curricular y evaluacion por competencias.
Margarita dice que si el estudiante aplica un estudio de caso hay si se estaria aplicando la evaluacio por competencias
Decano: los mapas de conocimiento sectorial nos perfila cual es la posible oferta de los programas</t>
        </r>
      </text>
    </comment>
    <comment ref="C18" authorId="1">
      <text>
        <r>
          <rPr>
            <b/>
            <sz val="8"/>
            <rFont val="Tahoma"/>
            <family val="0"/>
          </rPr>
          <t>Anyelo:</t>
        </r>
        <r>
          <rPr>
            <sz val="8"/>
            <rFont val="Tahoma"/>
            <family val="0"/>
          </rPr>
          <t xml:space="preserve">
Se planten dos tecnicas para ser ofertados, se plantean que a partir de la tecnica se articule con la media y desde la tecnica se articule con las tecnologias.
Con los colegios se pueden ir adelantado estos procesos para que sean los primeros </t>
        </r>
      </text>
    </comment>
    <comment ref="C27" authorId="1">
      <text>
        <r>
          <rPr>
            <b/>
            <sz val="8"/>
            <rFont val="Tahoma"/>
            <family val="0"/>
          </rPr>
          <t>Anyelo:</t>
        </r>
        <r>
          <rPr>
            <sz val="8"/>
            <rFont val="Tahoma"/>
            <family val="0"/>
          </rPr>
          <t xml:space="preserve">
Evaluacion y asistencia efectiva de los estudiantes.
Sistemas donde esten las guias</t>
        </r>
      </text>
    </comment>
    <comment ref="C29" authorId="1">
      <text>
        <r>
          <rPr>
            <b/>
            <sz val="8"/>
            <rFont val="Tahoma"/>
            <family val="0"/>
          </rPr>
          <t>Anyelo:</t>
        </r>
        <r>
          <rPr>
            <sz val="8"/>
            <rFont val="Tahoma"/>
            <family val="0"/>
          </rPr>
          <t xml:space="preserve">
Se piensa centralizar las bases de datos para que las escuelas administren la oferta academica.
</t>
        </r>
      </text>
    </comment>
    <comment ref="C31" authorId="1">
      <text>
        <r>
          <rPr>
            <b/>
            <sz val="8"/>
            <rFont val="Tahoma"/>
            <family val="0"/>
          </rPr>
          <t>Anyelo:</t>
        </r>
        <r>
          <rPr>
            <sz val="8"/>
            <rFont val="Tahoma"/>
            <family val="0"/>
          </rPr>
          <t xml:space="preserve">
Integracion de e-learning, matricula, oferta</t>
        </r>
      </text>
    </comment>
    <comment ref="C33" authorId="1">
      <text>
        <r>
          <rPr>
            <b/>
            <sz val="8"/>
            <rFont val="Tahoma"/>
            <family val="0"/>
          </rPr>
          <t>Anyelo:</t>
        </r>
        <r>
          <rPr>
            <sz val="8"/>
            <rFont val="Tahoma"/>
            <family val="0"/>
          </rPr>
          <t xml:space="preserve">
Empoderamiento a traves inicialmente del encuentro de decanos
Visitar las zonas por parte del decano</t>
        </r>
      </text>
    </comment>
    <comment ref="C36" authorId="1">
      <text>
        <r>
          <rPr>
            <b/>
            <sz val="8"/>
            <rFont val="Tahoma"/>
            <family val="0"/>
          </rPr>
          <t>Anyelo:</t>
        </r>
        <r>
          <rPr>
            <sz val="8"/>
            <rFont val="Tahoma"/>
            <family val="0"/>
          </rPr>
          <t xml:space="preserve">
Se va a trabajar con el Ingenio colombiano. 
Fisica se va a virtualizar completamente, todas las practicas se van a virtualizar y se va a trabajar en conjunto para generar un producto que este relacionado con laboratorios
Otros son Biologia, quimica, 
Convenios con Israel
</t>
        </r>
      </text>
    </comment>
    <comment ref="D6" authorId="1">
      <text>
        <r>
          <rPr>
            <b/>
            <sz val="8"/>
            <rFont val="Tahoma"/>
            <family val="0"/>
          </rPr>
          <t>Anyelo:</t>
        </r>
        <r>
          <rPr>
            <sz val="8"/>
            <rFont val="Tahoma"/>
            <family val="0"/>
          </rPr>
          <t xml:space="preserve">
Programa de tecnologia de Minas
Electronica y telecomunicaciones
</t>
        </r>
      </text>
    </comment>
    <comment ref="D8" authorId="1">
      <text>
        <r>
          <rPr>
            <b/>
            <sz val="8"/>
            <rFont val="Tahoma"/>
            <family val="0"/>
          </rPr>
          <t>Anyelo:
la visita de pares exige que se oferte en 7 centros.
El decano dice que se ofertaria en Jose Acevedo y Gomez, Caribe y occidente. Esta oferta fortalece los laboratorios de quimica y demas</t>
        </r>
      </text>
    </comment>
    <comment ref="D15" authorId="1">
      <text>
        <r>
          <rPr>
            <b/>
            <sz val="8"/>
            <rFont val="Tahoma"/>
            <family val="0"/>
          </rPr>
          <t>Anyelo:</t>
        </r>
        <r>
          <rPr>
            <sz val="8"/>
            <rFont val="Tahoma"/>
            <family val="0"/>
          </rPr>
          <t xml:space="preserve">
Integracion de 3 herramientas para el seguimiento y entrenamiento a pruebas de estado
</t>
        </r>
      </text>
    </comment>
    <comment ref="D21" authorId="1">
      <text>
        <r>
          <rPr>
            <b/>
            <sz val="8"/>
            <rFont val="Tahoma"/>
            <family val="0"/>
          </rPr>
          <t>Anyelo:</t>
        </r>
        <r>
          <rPr>
            <sz val="8"/>
            <rFont val="Tahoma"/>
            <family val="0"/>
          </rPr>
          <t xml:space="preserve">
Se va a sistematizar el tema y se va a enviar la metodologia sobre mapas sectoriales</t>
        </r>
      </text>
    </comment>
  </commentList>
</comments>
</file>

<file path=xl/sharedStrings.xml><?xml version="1.0" encoding="utf-8"?>
<sst xmlns="http://schemas.openxmlformats.org/spreadsheetml/2006/main" count="859" uniqueCount="501">
  <si>
    <t>METAS PREVISTAS</t>
  </si>
  <si>
    <t>INDICADOR DE CUMPLIMIENTO</t>
  </si>
  <si>
    <t>OBSERVACIONES</t>
  </si>
  <si>
    <t>META</t>
  </si>
  <si>
    <t>ACTIVIDADES A EMPRENDER</t>
  </si>
  <si>
    <t>META CUANTIFICADA</t>
  </si>
  <si>
    <t>PRESUPUESTO (miles de $)</t>
  </si>
  <si>
    <t>PRODUCTOS A OBTENER</t>
  </si>
  <si>
    <t>BASE DE CALCULO DE LA META</t>
  </si>
  <si>
    <t>CRONOGRAMA BIMESTRAL DE EJECUCIÓN DE LAS METAS</t>
  </si>
  <si>
    <t>UNIDAD:</t>
  </si>
  <si>
    <t>OP (MACROPROYECTOS)</t>
  </si>
  <si>
    <t>PROYECTO</t>
  </si>
  <si>
    <t>BIMESTRE 1</t>
  </si>
  <si>
    <t>BIMESTRE 2</t>
  </si>
  <si>
    <t>BIMESTRE 3</t>
  </si>
  <si>
    <t>BIMESTRE 4</t>
  </si>
  <si>
    <t>BIMESTRE 5</t>
  </si>
  <si>
    <t>BIMESTRE 6</t>
  </si>
  <si>
    <t>RECURSOS UNAD</t>
  </si>
  <si>
    <t>FUENTES EXTERNAS</t>
  </si>
  <si>
    <t>TOTAL PRESUPUESTO</t>
  </si>
  <si>
    <t>RUBROS</t>
  </si>
  <si>
    <t>RESPONSABLES</t>
  </si>
  <si>
    <t xml:space="preserve"> </t>
  </si>
  <si>
    <t>OP1: acreditación de alta calidad</t>
  </si>
  <si>
    <t xml:space="preserve"> 1.Autoevaluación</t>
  </si>
  <si>
    <t>ESCUELA DE CIENCIAS BASICAS, TECNOLOGIA E INGENIERIA</t>
  </si>
  <si>
    <t xml:space="preserve"> 2. Registro calificado</t>
  </si>
  <si>
    <t>X</t>
  </si>
  <si>
    <t xml:space="preserve"> 4. Investigación como eje Rector de la actividad académica</t>
  </si>
  <si>
    <t>* Coord. de cadena de Tecnología en regencia
* Coord. DE CADENA DE Sistemas</t>
  </si>
  <si>
    <t>Ejecución de los planes de mejoramiento de los programas de pregrado de la cadena de alimentos</t>
  </si>
  <si>
    <t>Nombre del proyecto:</t>
  </si>
  <si>
    <t>Diseño del programa de Tecnología de Minas</t>
  </si>
  <si>
    <t>Presupuesto</t>
  </si>
  <si>
    <t>Item</t>
  </si>
  <si>
    <t>1. PERSONAL</t>
  </si>
  <si>
    <t>1.1.</t>
  </si>
  <si>
    <t>Descripción</t>
  </si>
  <si>
    <t>Director del proyecto</t>
  </si>
  <si>
    <t>Unidad</t>
  </si>
  <si>
    <t>Cantidad</t>
  </si>
  <si>
    <t>Valor Unitario</t>
  </si>
  <si>
    <t>Valor parcial</t>
  </si>
  <si>
    <t>Meses</t>
  </si>
  <si>
    <t>Experto disciplinar y pedagógico</t>
  </si>
  <si>
    <t>1.2.</t>
  </si>
  <si>
    <t>SUBTOTAL 1</t>
  </si>
  <si>
    <t>1.3.</t>
  </si>
  <si>
    <t>1.4.</t>
  </si>
  <si>
    <t>Ingeniero de apoyo</t>
  </si>
  <si>
    <t>2. Apoyo administyrativo y logístico</t>
  </si>
  <si>
    <t>Material de oficina</t>
  </si>
  <si>
    <t>GLB</t>
  </si>
  <si>
    <t>Comunicaciones</t>
  </si>
  <si>
    <t>Correspondencia</t>
  </si>
  <si>
    <t>Imprevistos</t>
  </si>
  <si>
    <t>2.1.</t>
  </si>
  <si>
    <t>2.2.</t>
  </si>
  <si>
    <t>2.3.</t>
  </si>
  <si>
    <t>2.4.</t>
  </si>
  <si>
    <t>* Estudios de Mercados
* Diseño de los programas
* Revisión de documentos y afinamiento y trámite de registro</t>
  </si>
  <si>
    <t>Dos programas diseñados con solicitud de registro calificado</t>
  </si>
  <si>
    <t>*Coordinadores de las cadenas de formación de Industrial y Telecomunicaciones y electrónica</t>
  </si>
  <si>
    <t>3. Acreditación de alta calidad</t>
  </si>
  <si>
    <t>Ejecutar planes de los programas seleccionados</t>
  </si>
  <si>
    <t>% programas en proceso de acreditación de alta calidad</t>
  </si>
  <si>
    <t>evaluación final por pares académicos del CNA</t>
  </si>
  <si>
    <t>* Recepción de visita de los pares
* Afinamioento de planes y ejecucón de ellos</t>
  </si>
  <si>
    <t>Los asignados por la VIRACI</t>
  </si>
  <si>
    <t>PO - ECBTI</t>
  </si>
  <si>
    <t>* Diseño y desarrollo de la convocatoria
* Ejecución de los proyectos</t>
  </si>
  <si>
    <t>* Decano
* Comité de Investigaciónd de ECBTI
* SIUNAD</t>
  </si>
  <si>
    <t>Publicación de al menos dos volúmenes más de revistas de la ECBTI</t>
  </si>
  <si>
    <t>Publicación de dos volumenes</t>
  </si>
  <si>
    <t>Publicación de resultados en revistas indexadas</t>
  </si>
  <si>
    <t>Publicación de los productos de investigación</t>
  </si>
  <si>
    <t>* Producción de Artículos de investigación de las revistas
* Revisión y acreditación de artículos
* Publicación</t>
  </si>
  <si>
    <t>* Revisión de los artículos
* Publicación en revistas indexadas</t>
  </si>
  <si>
    <t>5. Sostenibilidad Institucional</t>
  </si>
  <si>
    <t>6. alistamiento institucional para alto rendimiento en las pruebas de estado</t>
  </si>
  <si>
    <t>* Coordinacion de la cadena de formación de sistemas
* Líder de proyecto (tutor designado)
*OPS Asignada para sistematización</t>
  </si>
  <si>
    <t>* Mejoramiento en el rendimiento global de los estudinates en la prueba.
* Planes de mejoramiento por programa con l.os resultados de los simulacros de prueba</t>
  </si>
  <si>
    <t>* Definición de una estrategia común
* sistematización de la estrategia
* Aplicaicón de la estrategia
* Revisiónde  los simulacros aplicados
* Diseño de planes de mejoramiento pro programa</t>
  </si>
  <si>
    <t>* Diseño de los procedimientos para el desarrollo del proceso de construución de pruebas y validación de un sistema para su  aplicación</t>
  </si>
  <si>
    <t>* Líder de proyecto, de la cadena de sistemas
* Vimmep equipos de evaluación en línea
* Grupo de evalaución VIRACI
* OPS asignados</t>
  </si>
  <si>
    <t>OP 3: Modelo Curricular Por Competencias</t>
  </si>
  <si>
    <t>OP 2: Alto desempeño en el sistema de calidad a nivel nacional e internacional</t>
  </si>
  <si>
    <t>9. Modernización de la Gestión de programas académicos</t>
  </si>
  <si>
    <t>Articulación académica de los programas de educación media con programas de las Escuela</t>
  </si>
  <si>
    <t>* Diseño y activación de convenios específicos de movilidad y de articulación académica con instituciones de educación media.</t>
  </si>
  <si>
    <t xml:space="preserve">* Análisis de las instituciones con potencial de artciulación y movilidad académica en las regiones 
* Gestión de los convenios
* Inicio de los convenios de articualción académca </t>
  </si>
  <si>
    <t>Aplican recursos de educación permanente y gestión de espejos decanos y coordinadores de cadena</t>
  </si>
  <si>
    <t>* Espejos decanos de ECBTI
* Coor. De cadena de formación
* Directores de Cead en las regiones impatdas</t>
  </si>
  <si>
    <t>Diseño de un programa de atención focalizada</t>
  </si>
  <si>
    <t>Programa diseñado para atención focalizada / Programas ofertados por la Escuela</t>
  </si>
  <si>
    <t>Grado de diversificación de la oferta en poblaciones focalizadas</t>
  </si>
  <si>
    <t>Se plantea la oferta de curso básicos CISCO (TI esentials y discovery) para educación permanente en Cead Cartagena que se pueda replicar en otras zonas y ceads y colegios de convenios de articualción</t>
  </si>
  <si>
    <t>* Grupo de UNAD - Academia CISCO
* Dirección cead Cartagena
* Educación permanente</t>
  </si>
  <si>
    <t>* definición de las ofertas específicas en el marco de los programas existentes en la escuela
* Suscripción de los convenios requeridos o de las alianzas para la oferta de programas}</t>
  </si>
  <si>
    <t>FRAD - Chile de academia Cisco</t>
  </si>
  <si>
    <t>OP 4: Servicios Educativos Pertinentes</t>
  </si>
  <si>
    <t>10. Pertinencia de Programas y servicios educativos</t>
  </si>
  <si>
    <t>Finalización de los mapas sectoriales de cada una de las zonas</t>
  </si>
  <si>
    <t>Lunes</t>
  </si>
  <si>
    <t>Martes</t>
  </si>
  <si>
    <t>Miércoles</t>
  </si>
  <si>
    <t>Jueves</t>
  </si>
  <si>
    <t>Viernes</t>
  </si>
  <si>
    <t>Sábado</t>
  </si>
  <si>
    <t>Domingo</t>
  </si>
  <si>
    <t>Visita a Monteria, Convenio Unicórdoba</t>
  </si>
  <si>
    <t>No. de mapas de reconocimiento regional y sectorial sectorial / No. Total de zonas</t>
  </si>
  <si>
    <t>8 Mapas de reconocimiento regional y 1 mapa de reconocimiento sectorial</t>
  </si>
  <si>
    <t>* Revisión de los mapas zonales y ajuste final.
* Integración en el mapa de reconocimeinto sectorialde la esceula</t>
  </si>
  <si>
    <t>* Espejos decanos
* Coordinadores  Nal. De Cadena de formación</t>
  </si>
  <si>
    <t>Se debe integrar trabajos con la VIDER</t>
  </si>
  <si>
    <t>OP 5:  Selección y cualificación de alto nivel del cuerpo académico y administrativo de la Universidad</t>
  </si>
  <si>
    <t>15. excelencia Académica y Organizacional</t>
  </si>
  <si>
    <t>17. Formación de formadores en pedagogías de la Tecnologías en educacion a Distancia</t>
  </si>
  <si>
    <t>No. de docentes y tutores matriculados en programas de maestría o Doctorado / No. Total de docentes y Tutores de la Escuela</t>
  </si>
  <si>
    <t>Aumento en el nivel de cualificación del personal académico de la Escuela</t>
  </si>
  <si>
    <t xml:space="preserve">1. Identificación de programas pertinentes para la Escuela
2. Procesos de Inscripción y matrícula
3. Gestión para el apoyo Institucional
4. Desarrollo de estudios
</t>
  </si>
  <si>
    <t>El 50% de los docentes y tutores MT y TC de la escuela cualificados e implementando aplicaciones de software en sus cursos virtuales</t>
  </si>
  <si>
    <t>No. de tutores con uso de Htas / No. Total de tutores base</t>
  </si>
  <si>
    <t>50% del cuerpo académico calificado y certificado para el uso de las tecnologías que implementan esos conocimientos</t>
  </si>
  <si>
    <t>* Seguimiento a la formación del cuerpo académico y revisión de la certificación del programa de formación de formadores
* Seguimiento al uso de los conocimientos de TIC en los materiales didácticos de los cursos
* Seguimiento a los tutores de curso en el uso de los materiales</t>
  </si>
  <si>
    <t>Fondos del comité de estimulos</t>
  </si>
  <si>
    <t>* Directivos 
* Docentes
* Tutores</t>
  </si>
  <si>
    <t>* Docentes
* Tutores
* Grupo de Formación de Formadores</t>
  </si>
  <si>
    <t>Se empalma con los proyectos de producción de materiales y Ovas de la OP13</t>
  </si>
  <si>
    <t>OP 6: Sistema Integrado de Información SII</t>
  </si>
  <si>
    <t>18. UNAD Organización digital</t>
  </si>
  <si>
    <t>Uso del sistema nacional de administración de prácticas y laboratorios</t>
  </si>
  <si>
    <t>Disponibilidad de la información de la planeación y desarrollo de l componente práctico en la ECBTI</t>
  </si>
  <si>
    <t>* Actualizaicón de las guías nacionales de prácticas y Laboratorios
* Planeación del componente práctico de todos los cursos metodológicos de la ECBTI
* Validación de la planificación
* Publicación de la información
* Monitoreo al desarrollo y evaluación académica del componente</t>
  </si>
  <si>
    <t>No. de procesos incorporados / No. procesos proyectados</t>
  </si>
  <si>
    <t>* Docentes y tutores directores nacionales de curso
* Coord. De Cadena
* Espejos decanos de ECBTI
* Líderes de escuela En los ceads
* Sistema Nal de Labs</t>
  </si>
  <si>
    <r>
      <rPr>
        <b/>
        <sz val="9"/>
        <rFont val="Arial"/>
        <family val="2"/>
      </rPr>
      <t xml:space="preserve">Meta 2: </t>
    </r>
    <r>
      <rPr>
        <sz val="9"/>
        <rFont val="Arial"/>
        <family val="2"/>
      </rPr>
      <t>Manejo de Laboratorios Virtuales</t>
    </r>
  </si>
  <si>
    <t>Usabilidad del soporte tecnológico de los laboratorios virtuales</t>
  </si>
  <si>
    <t>Implementar la plataforma virtual (integrada) de accesos a laboratorios virtuales</t>
  </si>
  <si>
    <t>Laboratorios virtuales integrados para las dos mediacones y operando</t>
  </si>
  <si>
    <t>* Finalización de la interface web de acceso a los laboratorios
* Puesta en marcha de los laboratorios en los cursos de la escuela
* Integración de los de los demas cursos de las demás esceulas al proceso</t>
  </si>
  <si>
    <t>* Coord. De cadena de sistemas y de Industrial
* Secretaria Academica ECBTI 
* Convenio Ingenio Colombiano - UNAD</t>
  </si>
  <si>
    <t>19.Información a un click de distancia</t>
  </si>
  <si>
    <t>% Web services implementados</t>
  </si>
  <si>
    <t>Integrar los servicios web de la escuela con los servicios institucionales</t>
  </si>
  <si>
    <t>Sistema integrado de información  normalizado</t>
  </si>
  <si>
    <t>* Desarrollorar los proceso definidos en la GDIT para la integración de los sistemas de la ECBTI que apoyan a la esceula y la institución</t>
  </si>
  <si>
    <t>Personal planta de la escuela</t>
  </si>
  <si>
    <t xml:space="preserve">* Coordinadores de cadena de formación de Sistemas e Industrial </t>
  </si>
  <si>
    <t>OP 8: UNAD como red de redes</t>
  </si>
  <si>
    <t>OP 13: Material didáctico y OVAS</t>
  </si>
  <si>
    <t>34. Productividad Académica</t>
  </si>
  <si>
    <t>Producción y acreditación del 100% de los materiales didácticos con uso intensivo de OVAS y ayudas multimediales</t>
  </si>
  <si>
    <t xml:space="preserve">Producción y acreditación del 30% de los materiales didácticos (fase 2) - con uso intyensivos de OVAS </t>
  </si>
  <si>
    <t>Oferta de nuevos programas de pregrado</t>
  </si>
  <si>
    <t>* Inversión en infraestructura requerida para los laboratorios del programa
* Inversión en mercadeo del programa</t>
  </si>
  <si>
    <t>Oferta en el segundo semestre de 2009 del programa de Química Pura</t>
  </si>
  <si>
    <t xml:space="preserve">Apertura del programa de QUIMICA bajo oferta focalizada </t>
  </si>
  <si>
    <t>Oferta de seminarios de formación contínua con regularidad anual en las cadenas de la ECBTI</t>
  </si>
  <si>
    <t>* Mercadeo de los seminarios
* Estructuración de las agendas y programaciones naconales y locales
* Desarrollo de reuniones preliminares y pre-seminarios
* Ejecución de los seminarios</t>
  </si>
  <si>
    <t>* Decano
* Espejos decanos
* Coordinadores  Nal. De Cadena de formación</t>
  </si>
  <si>
    <r>
      <rPr>
        <b/>
        <sz val="9"/>
        <rFont val="Arial"/>
        <family val="2"/>
      </rPr>
      <t xml:space="preserve">Meta 2: </t>
    </r>
    <r>
      <rPr>
        <sz val="9"/>
        <rFont val="Arial"/>
        <family val="2"/>
      </rPr>
      <t>Por lo menos un programa académico diseño para la atención de poblaciones focalizadas</t>
    </r>
  </si>
  <si>
    <t>8. Modernización curricular por competencias</t>
  </si>
  <si>
    <t>PO - ECBTI
Convenios y convocatorias externas</t>
  </si>
  <si>
    <t xml:space="preserve">PO - ECBTI
</t>
  </si>
  <si>
    <t>Estudio de mercados</t>
  </si>
  <si>
    <t>$ / Lección</t>
  </si>
  <si>
    <t>Código</t>
  </si>
  <si>
    <t>Nombre</t>
  </si>
  <si>
    <t>No. Créditos</t>
  </si>
  <si>
    <t>Actualizacion</t>
  </si>
  <si>
    <t>Lecciones</t>
  </si>
  <si>
    <t>LÓGICA MATEMÁTICA (LOGIC)</t>
  </si>
  <si>
    <t>SI</t>
  </si>
  <si>
    <t>ESTADÍSTICA DESCRIPTIVA (STATISTICS)</t>
  </si>
  <si>
    <t>CÁLCULO DIFERENCIAL</t>
  </si>
  <si>
    <t>CALCULO INTEGRAL</t>
  </si>
  <si>
    <t>ECUACIONES DIFERENCIALES</t>
  </si>
  <si>
    <t>FÍSICA GENERAL (PHYSICS I)</t>
  </si>
  <si>
    <t>QUÍMICA ORGÁNICA</t>
  </si>
  <si>
    <t>BIOLOGÍA</t>
  </si>
  <si>
    <t>QUÍMICA GENERAL</t>
  </si>
  <si>
    <t>BIOQUÍMICA</t>
  </si>
  <si>
    <t>MICROBIOLOGÍA</t>
  </si>
  <si>
    <t>QUÍMICA ANALÍTICA E INSTRUMENTAL</t>
  </si>
  <si>
    <t>ÁLGEBRA, TRIGONOMETRÍA Y GEOMETRÍA ANALÍTICA</t>
  </si>
  <si>
    <t>TERMODINÁMICA</t>
  </si>
  <si>
    <t>HERRAMIENTAS INFORMÁTICAS</t>
  </si>
  <si>
    <t>INTRODUCCIÓN A LA INGENIERÍA DE SISTEMAS</t>
  </si>
  <si>
    <t>HERRAMIENTAS TELEMÁTICAS</t>
  </si>
  <si>
    <t>INTRODUCCIÓN A LA INGENIERÍA INDUSTRIAL</t>
  </si>
  <si>
    <t>INTRODUCCIÓN INGENIERÍA ELECTRÓNICA</t>
  </si>
  <si>
    <t>MORFOFISIOLOGÍA</t>
  </si>
  <si>
    <t>SEMINARIO DE INVESTIGACIÓN</t>
  </si>
  <si>
    <t>MÉTODOS NUMÉRICOS (NUMERICAL ANALISIS)</t>
  </si>
  <si>
    <t>PROBABILIDAD</t>
  </si>
  <si>
    <t>INFERENCIA ESTADÍSTICA</t>
  </si>
  <si>
    <t>PROGRAMACIÓN LINEAL</t>
  </si>
  <si>
    <t>ÁLGEBRA LINEAL</t>
  </si>
  <si>
    <t>FÍSICA ELECTRÓNICA (PHYSICS II)</t>
  </si>
  <si>
    <t>MÉTODOS Determinísticos</t>
  </si>
  <si>
    <t>MÉTODOS PROBABILÍSTICOS</t>
  </si>
  <si>
    <t>TEORÍA DE LAS DECISIONES</t>
  </si>
  <si>
    <t>FISICOQUÍMICA</t>
  </si>
  <si>
    <t>MATEMÁTICAS DISCRETAS</t>
  </si>
  <si>
    <t>ESTADÍSTICA COMPLEJA</t>
  </si>
  <si>
    <t>INTRODUCCIÓN A LA INGENIERÍA DE ALIMENTOS</t>
  </si>
  <si>
    <t>PROYECTO DE GRADO ING ALIMENTOS</t>
  </si>
  <si>
    <t>APROVECHAMIENTO DE SUBPRODUCTOS</t>
  </si>
  <si>
    <t>REFRIGERACIÓN APLICADA A LA INDUSTRIA DE ALIMENTOS</t>
  </si>
  <si>
    <t>DISEÑO TÉCNICO</t>
  </si>
  <si>
    <t>TRABAJO DE GRADO TEC ALIMENTOS</t>
  </si>
  <si>
    <t>TECNOLOGIA DEL CAFE</t>
  </si>
  <si>
    <t>TECNOLOGIA DE POSCOSECHA</t>
  </si>
  <si>
    <t>TECNOLOGÍA DE POSSACRIFICIO Y POSCAPTURA</t>
  </si>
  <si>
    <t>PLANEACIÓN ALIMENTARIA Y NUTRICIONAL</t>
  </si>
  <si>
    <t>BALANCE DE MATERIA Y ENERGÍA</t>
  </si>
  <si>
    <t>TECNOLOGÍA DE LÁCTEOS</t>
  </si>
  <si>
    <t>TECNOLOGÍA DE CARNICOS</t>
  </si>
  <si>
    <t>TECNOLOGÍA DE FRUTAS Y HORTALIZAS</t>
  </si>
  <si>
    <t>TECNOLOGÍA DE CEREALES Y OLEAGINOSAS</t>
  </si>
  <si>
    <t>TRANSFERENCIA DE MOMENTUM</t>
  </si>
  <si>
    <t>EVALUACIÓN SENSORIAL</t>
  </si>
  <si>
    <t>TECNOLOGÍA DEL CACAO</t>
  </si>
  <si>
    <t>INGENIERIA DE PLANTAS DE ALIMENTOS</t>
  </si>
  <si>
    <t>QUÍMICA DE ALIMENTOS</t>
  </si>
  <si>
    <t>TRANSFERENCIA DE CALOR</t>
  </si>
  <si>
    <t>TRATAMIENTO DE AGUAS RESIDUALES</t>
  </si>
  <si>
    <t>SALUD OCUPACIONAL EN LA INDUSTRIA DE ALIMENTOS</t>
  </si>
  <si>
    <t>TRANSFERENCIA DE MASA</t>
  </si>
  <si>
    <t>BIOTECNOLOGÍA</t>
  </si>
  <si>
    <t>BEBIDAS FERMENTADAS</t>
  </si>
  <si>
    <t>GESTIÓN DE LA CALIDAD ALIMENTARIA</t>
  </si>
  <si>
    <t>AUDITORIA DE SISTEMAS</t>
  </si>
  <si>
    <t>INTELIGENCIA ARTIFICIAL</t>
  </si>
  <si>
    <t>BASES DE DATOS DISTRIBUIDAS</t>
  </si>
  <si>
    <t>ENSAMBLE Y MANTENIMIENTO DE COMPUTADORES</t>
  </si>
  <si>
    <t>LENGUAJE DE MODELADO - UML</t>
  </si>
  <si>
    <t>PROYECTO DE GRADO SISTEMAS</t>
  </si>
  <si>
    <t>VISUAL BASIC BÁSICO</t>
  </si>
  <si>
    <t>SEMINARIO DE ACTUALIZACIÓN EN LINUX</t>
  </si>
  <si>
    <t>SEMINARIO DE ACTUALIZACION EN NUEVAS TECNOLOGIAS EN REDES</t>
  </si>
  <si>
    <t>SEMINARIO DE ACTUALIZACION EN DISEÑO, DESARROLLO Y PUBLICACION DE PAGINAS WEB DINAMICAS</t>
  </si>
  <si>
    <t>TRABAJO DE GRADO TECNOLOGÍA DE SISTEMAS</t>
  </si>
  <si>
    <t>LINUX</t>
  </si>
  <si>
    <t>SISTEMAS EXPERTOS</t>
  </si>
  <si>
    <t>SEMINARIO DE ACTUALIZACION EN INTERNETWORKING</t>
  </si>
  <si>
    <t>COMPUTACIÓN GRÁFICA</t>
  </si>
  <si>
    <t>SIMULACIÓN</t>
  </si>
  <si>
    <t>TELEMÁTICA</t>
  </si>
  <si>
    <t>REDES LOCALES BÁSICO</t>
  </si>
  <si>
    <t>DISEÑO DE SITIOS WEB</t>
  </si>
  <si>
    <t>MULTIMEDIA</t>
  </si>
  <si>
    <t>PENSAMIENTO DE SISTEMAS</t>
  </si>
  <si>
    <t>BASES DE DATOS AVANZADA</t>
  </si>
  <si>
    <t>DINÁMICA DE SISTEMAS</t>
  </si>
  <si>
    <t>PROGRAMACIÓN DE SITIOS WEB-PHP</t>
  </si>
  <si>
    <t>ARQUITECTURA DE COMPUTADORES</t>
  </si>
  <si>
    <t>ALGORITMOS (ALGORITHMS)</t>
  </si>
  <si>
    <t>INTRODUCCIÓN A LA PROGRAMACIÓN (INTRODUCTION TO PROGRAMMING)</t>
  </si>
  <si>
    <t>ESTRUCTURA DE DATOS (PROGRAMMING I)</t>
  </si>
  <si>
    <t>TEORÍA GENERAL DE SISTEMAS</t>
  </si>
  <si>
    <t>ANÁLISIS DE SISTEMAS</t>
  </si>
  <si>
    <t>DISEÑO DE SISTEMAS</t>
  </si>
  <si>
    <t>BASES DE DATOS BÁSICO (DATABASE I)</t>
  </si>
  <si>
    <t>INGENIERÍA DE LAS TELECOMUNICACIONES</t>
  </si>
  <si>
    <t>SISTEMAS OPERATIVOS</t>
  </si>
  <si>
    <t>PROGRAMACIÓN ORIENTADA A OBJETOS</t>
  </si>
  <si>
    <t>INGENIERÍA DE SOFTWARE</t>
  </si>
  <si>
    <t>AUTÓMATAS Y LENGUAJES FORMALES</t>
  </si>
  <si>
    <t>EVALUACIÓN DE SOFTWARE</t>
  </si>
  <si>
    <t>REDES LOCALES AVANZADO</t>
  </si>
  <si>
    <t>SISTEMAS DISTRIBUIDOS</t>
  </si>
  <si>
    <t>VISUAL BASIC AVANZADO</t>
  </si>
  <si>
    <t>SALUD OCUPACIONAL</t>
  </si>
  <si>
    <t>EMPRENDIMIENTO INDUSTRIAL</t>
  </si>
  <si>
    <t>LOGÍSTICA INTEGRAL</t>
  </si>
  <si>
    <t>ERGONOMÍA</t>
  </si>
  <si>
    <t>PLANEACION Y CONTROL DE LA PRODUCCIÓN</t>
  </si>
  <si>
    <t>CONTROL DE CALIDAD</t>
  </si>
  <si>
    <t>PROCESOS QUÍMICOS</t>
  </si>
  <si>
    <t>MEDICIÓN DEL TRABAJO</t>
  </si>
  <si>
    <t>PROCESOS DE MANUFACTURA</t>
  </si>
  <si>
    <t>ADMINISTRACIÓN DE INVENTARIOS</t>
  </si>
  <si>
    <t>SISTEMAS DIGITALES SECUENCIALES</t>
  </si>
  <si>
    <t>SISTEMAS DIGITALES BÁSICOS</t>
  </si>
  <si>
    <t>ANÁLISIS DE CIRCUITOS DC</t>
  </si>
  <si>
    <t>ELECTRÓNICA BÁSICA</t>
  </si>
  <si>
    <t>ANÁLISIS DE CIRCUITOS AC</t>
  </si>
  <si>
    <t>ELECTROMAGNETISMO</t>
  </si>
  <si>
    <t>AMPLIFICADORES</t>
  </si>
  <si>
    <t>INSTRUMENTACIÓN Y MEDICIONES</t>
  </si>
  <si>
    <t>SISTEMAS DINÁMICOS</t>
  </si>
  <si>
    <t>CONTROL ANALÓGICO</t>
  </si>
  <si>
    <t>CAD PARA ELECTRÓNICA</t>
  </si>
  <si>
    <t>MICROPROCESADORES Y MICROCONTROLADORES</t>
  </si>
  <si>
    <t>INTRODUCCIÓN A LA ING DE TELECOMIUNICACIONES</t>
  </si>
  <si>
    <t>INTRODUCCIÓN A LA REGENCIA DE FARMACIA</t>
  </si>
  <si>
    <t>PRIMEROS AUXILIOS</t>
  </si>
  <si>
    <t>FARMACOGNOSIA</t>
  </si>
  <si>
    <t>HIGIENE Y SEGURIDAD INDUSTRIAL</t>
  </si>
  <si>
    <t>TRABAJO DE GRADO TEC. REGENCIA</t>
  </si>
  <si>
    <t>TOXICOLOGÍA</t>
  </si>
  <si>
    <t>FARMACOLOGÍA</t>
  </si>
  <si>
    <t>LEGISLACIÓN FARMACÉUTICA</t>
  </si>
  <si>
    <t>ADMISTRACION DE FARMACIAS</t>
  </si>
  <si>
    <t>ATENCIÓN FARMACÉUTICA</t>
  </si>
  <si>
    <t>FARMACIA HOSPITALARIA</t>
  </si>
  <si>
    <t>FARMACIA GENERAL</t>
  </si>
  <si>
    <t>PRACTICA PROFESIONAL - REGENCIA DE FARMACIA</t>
  </si>
  <si>
    <t>FARMACIA MAGISTRAL</t>
  </si>
  <si>
    <t>SERVICIO COMUNITARIO</t>
  </si>
  <si>
    <t>DISEÑO EXPERIMENTAL</t>
  </si>
  <si>
    <t>TERMODINAMICA AVANZADA</t>
  </si>
  <si>
    <t>ANALSIS NUMERICO</t>
  </si>
  <si>
    <t>BIOTECNOLOGIA AVANZADA</t>
  </si>
  <si>
    <t>METODOS MATEMATICOS</t>
  </si>
  <si>
    <t>FENOMENOS DE TRANSPORTE</t>
  </si>
  <si>
    <t>REOLOGIA</t>
  </si>
  <si>
    <t>PROCESOS TERMICOS</t>
  </si>
  <si>
    <t>BIOINGENIERIA</t>
  </si>
  <si>
    <t>DISEÑO EXPERIMENTAL - IPAB</t>
  </si>
  <si>
    <t>REFRIGERACIÓN APLICADA - IPAB</t>
  </si>
  <si>
    <t>INVESTIGACION EN IPAB</t>
  </si>
  <si>
    <t>NO</t>
  </si>
  <si>
    <t>TOTAL</t>
  </si>
  <si>
    <t>Se plantean al menos los siguinetes semiarios:
(1) 3er seminario Agrondustrial, lidera Zona Boyacá
(2) 3er Seminario de tecnologias, lidera zona caribe 
(3) Seminario internacional de tendencias en implementación de nuevas tecnologías  Apoyo, apoyo de U.Tel Aviv - Haigud</t>
  </si>
  <si>
    <t>Oferta de al menos tres Seminarios nacionales con el apoyo de la zonas</t>
  </si>
  <si>
    <r>
      <rPr>
        <b/>
        <sz val="9"/>
        <rFont val="Arial"/>
        <family val="2"/>
      </rPr>
      <t xml:space="preserve">Meta 1: </t>
    </r>
    <r>
      <rPr>
        <sz val="9"/>
        <rFont val="Arial"/>
        <family val="2"/>
      </rPr>
      <t>100% del personal académico capacitado en usabilidad tecnológica en áreas específicas</t>
    </r>
  </si>
  <si>
    <t>Visita BUC</t>
  </si>
  <si>
    <t>Inauguración del CAV de Dos quebradas (PEREIRA)</t>
  </si>
  <si>
    <t>Visita a Cartagena . Proceso UNICARTAGENA</t>
  </si>
  <si>
    <r>
      <t xml:space="preserve">Visita a la Zona CARIBE </t>
    </r>
    <r>
      <rPr>
        <b/>
        <sz val="8"/>
        <rFont val="Arial"/>
        <family val="2"/>
      </rPr>
      <t>Cead Cartagena</t>
    </r>
  </si>
  <si>
    <r>
      <t xml:space="preserve">(7) Visita a la Zona AMAZONIA ORINOQUIA
Cead </t>
    </r>
    <r>
      <rPr>
        <b/>
        <sz val="8"/>
        <rFont val="Arial"/>
        <family val="2"/>
      </rPr>
      <t>Yopal</t>
    </r>
  </si>
  <si>
    <r>
      <t xml:space="preserve">(1) Visita a la zona centro SUR
</t>
    </r>
    <r>
      <rPr>
        <b/>
        <sz val="8"/>
        <rFont val="Arial"/>
        <family val="2"/>
      </rPr>
      <t>Cead Popayán</t>
    </r>
  </si>
  <si>
    <r>
      <t xml:space="preserve">(2) Visita a la Zona CENTRO ORIENTE - Cead </t>
    </r>
    <r>
      <rPr>
        <b/>
        <sz val="8"/>
        <rFont val="Arial"/>
        <family val="2"/>
      </rPr>
      <t>Ocaña</t>
    </r>
  </si>
  <si>
    <r>
      <t xml:space="preserve">(4) Visita a la Zona SUR 
Cead </t>
    </r>
    <r>
      <rPr>
        <b/>
        <sz val="8"/>
        <rFont val="Arial"/>
        <family val="2"/>
      </rPr>
      <t>Ibague</t>
    </r>
  </si>
  <si>
    <r>
      <t xml:space="preserve">(5) Visita a la Zona OCCIDENTE
Cead </t>
    </r>
    <r>
      <rPr>
        <b/>
        <sz val="8"/>
        <rFont val="Arial"/>
        <family val="2"/>
      </rPr>
      <t>Medellín</t>
    </r>
  </si>
  <si>
    <r>
      <t xml:space="preserve">(6) Visita a la Zona AMAZONIA ORINOQUIA
Cead </t>
    </r>
    <r>
      <rPr>
        <b/>
        <sz val="8"/>
        <rFont val="Arial"/>
        <family val="2"/>
      </rPr>
      <t>Yopal</t>
    </r>
  </si>
  <si>
    <r>
      <t xml:space="preserve">(7) Visita a la Zona BOYACA Cead </t>
    </r>
    <r>
      <rPr>
        <b/>
        <sz val="8"/>
        <rFont val="Arial"/>
        <family val="2"/>
      </rPr>
      <t>Tunja</t>
    </r>
  </si>
  <si>
    <r>
      <t xml:space="preserve">(3) Visita a la Zona CARIBE 
Cead </t>
    </r>
    <r>
      <rPr>
        <b/>
        <sz val="8"/>
        <rFont val="Arial"/>
        <family val="2"/>
      </rPr>
      <t xml:space="preserve">Santa Marta </t>
    </r>
  </si>
  <si>
    <t>Viaticos</t>
  </si>
  <si>
    <t>Tiquetes</t>
  </si>
  <si>
    <t>24. Proyecto Sigilo</t>
  </si>
  <si>
    <t>Fortalecimiento del trabajo de la red de espejos decanos al nivel nacional y en cada una de las zonas</t>
  </si>
  <si>
    <t>Red Académico - administrativa de la esceula consolidad y operativa</t>
  </si>
  <si>
    <t>Subredes zonales consolidadas / Redes zonales proyectadas</t>
  </si>
  <si>
    <t>* Planificación del trabajo en red del año en curso
* Visita del Decano a las zonas a un centro para verificar acciones de laRed nacional y zonal
* encuantro nacional de espejos decanos de esceula</t>
  </si>
  <si>
    <t>Se incluyen los recursos requeridos para la visita ordinaria del Decano a cada zona, los recursos para enecuntro nacional de espejos decanos se asume con el encuentro que se desarrollará por todas las escuelas (Viacademica)</t>
  </si>
  <si>
    <t>* Decano ECBTI
* Espejos decanos</t>
  </si>
  <si>
    <t>No. De estudiantes que obtuvieron alto rendimiento / No. De estudiantes que presentaron la prueba por programa</t>
  </si>
  <si>
    <t>Unificar los procesos de entrenamiento y simulación de los examenes ECAES como elemento clave en la validación de los procesos de aprendizaje de los estudiantes de la escuela</t>
  </si>
  <si>
    <t>36. Sostenibilidad y desarrollo de la Plataforma tecnológica Unificada (PTU)</t>
  </si>
  <si>
    <t>No. Cursos desarrollados en plataforma de contenidos / No. Cursos programados</t>
  </si>
  <si>
    <t>Certificación de calidad de los cursos virtuales de la escuela</t>
  </si>
  <si>
    <t>100% de los cursos de la escuela activos y ofertados en formato CORE</t>
  </si>
  <si>
    <t>* Migración de cursos a CONTENTS
* Acreditación de los cursos en ambientes virtuales
* Oferta de los cursos en el campus virtual en pregrado y posgrado</t>
  </si>
  <si>
    <t>Contratación académica de la Escuela</t>
  </si>
  <si>
    <t>* Directores de cursos académicos (Tutores y docentes)</t>
  </si>
  <si>
    <t>35. Innovaciones pedagógicas y didácticas con el uso de tecnologías telemáticas</t>
  </si>
  <si>
    <t>Sistemas SOCA y RCA integrados y al servicio de las Escuelas y Talento Humano</t>
  </si>
  <si>
    <t>* Definir los procesos y procedimientos que debn ser integrados por los dos sistemas
* Desarrollar los módulos y aplicaciones de integración
* Unificar la Base de datos</t>
  </si>
  <si>
    <t>* Sistema Nacional de Talento Humano
* Registro y Cxontrol Académico
* Líder del proyecto (ECBTI)</t>
  </si>
  <si>
    <t>OP 20: Centros de Frontera y Centros de atención virtual</t>
  </si>
  <si>
    <t>Recursos del sistema nacional de Laboratorios</t>
  </si>
  <si>
    <r>
      <rPr>
        <b/>
        <sz val="9"/>
        <rFont val="Arial"/>
        <family val="2"/>
      </rPr>
      <t xml:space="preserve">Meta 4: </t>
    </r>
    <r>
      <rPr>
        <sz val="9"/>
        <rFont val="Arial"/>
        <family val="2"/>
      </rPr>
      <t>Integración del SIG al seguimiento de prácticas y avance en el proyecto de integración de SIG a otros sistemas</t>
    </r>
  </si>
  <si>
    <t>sistemas que integran el uso del SIG para análisis de información geográfica y toma de decisiones</t>
  </si>
  <si>
    <t>SIG integrado a procesos de análisis de información y toma de decisiones</t>
  </si>
  <si>
    <t>* Uso del SIG en el monitoreo del desarrollo del componente práctico
* Definición de sistemas que pueden ser integrados con el SIG
* Avance en la integración con otros sistemas (RCA)</t>
  </si>
  <si>
    <t xml:space="preserve">* Decano
* Coord. Nal de cadena de INDUSTRIAL
* Registro y Control Académico
* VIDER
*Planeación </t>
  </si>
  <si>
    <t>No. De cursos actualizados con uso intensivo de OVAs</t>
  </si>
  <si>
    <t>No. De materiales didácticos nuevos diseñados</t>
  </si>
  <si>
    <t>Nuevos materiales de cursos académcios de la escuela</t>
  </si>
  <si>
    <t>Mejoramiento de los materiales de los cursos comunes de la Escuela</t>
  </si>
  <si>
    <t>* Definición de los cursos prioritarios para construir por programa
* Selección de los profesionales contratistas
* Diseño y acreditación de los nuevos materiales</t>
  </si>
  <si>
    <t>* Selección de Cursos que serán actualizados
* Definición de plan de trabajo e integracioón de equipo de diseño gráfico de soporte
* Acreditación de los materiales diseñados y entrega al repositorio</t>
  </si>
  <si>
    <t xml:space="preserve">* Decano ECBTI
* Coord. De cadena
* Directores de curso
* Contratistas </t>
  </si>
  <si>
    <t>sistema repositorio activado para uso académico</t>
  </si>
  <si>
    <t>Repositorio activo para uso de las Escuelas y Vimmep</t>
  </si>
  <si>
    <t>* Configuración de Aplicación Repositorio en SERVER de Miami
* Integración del LMS y el repositorio
* Integración del Sistema Tradicional al repositorio</t>
  </si>
  <si>
    <t>* Coord. Nal SISTEMAS
* Biblioteca
* Vimmep (Coord. De innovaciones)
* Líder del proyecto (ECBTI)</t>
  </si>
  <si>
    <r>
      <rPr>
        <b/>
        <sz val="9"/>
        <rFont val="Arial"/>
        <family val="2"/>
      </rPr>
      <t xml:space="preserve">Meta 1: </t>
    </r>
    <r>
      <rPr>
        <sz val="9"/>
        <rFont val="Arial"/>
        <family val="2"/>
      </rPr>
      <t>Consolidación de las redes de las Escuela en relación a los organismos espejos</t>
    </r>
  </si>
  <si>
    <t>OP 14: Modelo de sostenibilidad y efectividad presupuestal y financiero</t>
  </si>
  <si>
    <t>38. Visibilización Nacional de la UNAD</t>
  </si>
  <si>
    <t>Desarrollo de estrategias de promoción y difusión de los programas formales y no formales de la escuela</t>
  </si>
  <si>
    <t>estrategia de promoción ejecutada para los programas seleccionados</t>
  </si>
  <si>
    <t>Actividades de promoción ejecutadas / Proyectadas</t>
  </si>
  <si>
    <t>Ampliación de cobertura en programas formales y no formales de la Escuela</t>
  </si>
  <si>
    <t>* Definición de ofertas académcias específicas de la escuela que requieren promoción
* Definición de estartegias para divulgación
* Desarrollo de las estartegias</t>
  </si>
  <si>
    <t>Recursos de la Ger. Relaciones Interistiucionales</t>
  </si>
  <si>
    <t>* Decano
* Gerencia de relaciones interistitucionales</t>
  </si>
  <si>
    <t>Diseño de los laboratorios virtuales y simuladores para los cursos de la escuela</t>
  </si>
  <si>
    <t>63. Diseño e implementación del plan de prácticas y laboratorios}</t>
  </si>
  <si>
    <r>
      <rPr>
        <b/>
        <sz val="10"/>
        <rFont val="Arial"/>
        <family val="2"/>
      </rPr>
      <t xml:space="preserve">Meta 1: </t>
    </r>
    <r>
      <rPr>
        <sz val="10"/>
        <rFont val="Arial"/>
        <family val="2"/>
      </rPr>
      <t>Diseño Laboratorios virtuales a través de de simuladores o adaptación de existentes (</t>
    </r>
    <r>
      <rPr>
        <i/>
        <sz val="10"/>
        <rFont val="Arial"/>
        <family val="2"/>
      </rPr>
      <t>open Source</t>
    </r>
    <r>
      <rPr>
        <sz val="10"/>
        <rFont val="Arial"/>
        <family val="2"/>
      </rPr>
      <t>) que suplan las necesidades básicas del componente práctico de los cursos de la escuela</t>
    </r>
  </si>
  <si>
    <t>No. de LaboratoriosVirtuales o simuladores / Proyectados</t>
  </si>
  <si>
    <t xml:space="preserve">* Evaluación de la línea base de prácticas que ya se apoyan en procesos de laboratorios virtuales o similares
* Diseño de nuevos laboratorios virtuales con énfasis en cursos comunes
* Pruebas piloto
* Implementación </t>
  </si>
  <si>
    <t>Cobertura Nacional a través de internet o material digital para el desarrollo de los eventos prácticos</t>
  </si>
  <si>
    <t xml:space="preserve">* Coord. De cadena de formación
* Directores de curso
* Contratistas </t>
  </si>
  <si>
    <t>Diseño de los laboratorios móviles para el programa de alimentos</t>
  </si>
  <si>
    <t>No. de Laboratorios Móviles suministrados / Proyectados</t>
  </si>
  <si>
    <t>Nodos con laboratorios móviles para su zona</t>
  </si>
  <si>
    <t>1) Diseño de un piloto
2) Prueba en una zona
3) Mejora del diseño y réplica del prototipo final</t>
  </si>
  <si>
    <r>
      <rPr>
        <b/>
        <sz val="10"/>
        <rFont val="Arial"/>
        <family val="2"/>
      </rPr>
      <t xml:space="preserve">Meta 2: </t>
    </r>
    <r>
      <rPr>
        <sz val="10"/>
        <rFont val="Arial"/>
        <family val="2"/>
      </rPr>
      <t>Creación de unidades móviles que suplan las necesidades básicas del componente práctico</t>
    </r>
  </si>
  <si>
    <t>PO - ECBTI
Otras fuentes externas de cofinanciación</t>
  </si>
  <si>
    <t>* Coord de cadena de formación 
* Investigadores
* contratistas externos
* monitores</t>
  </si>
  <si>
    <r>
      <rPr>
        <b/>
        <sz val="9"/>
        <rFont val="Arial"/>
        <family val="2"/>
      </rPr>
      <t xml:space="preserve">2009: </t>
    </r>
    <r>
      <rPr>
        <sz val="9"/>
        <rFont val="Arial"/>
        <family val="2"/>
      </rPr>
      <t>El 40% de los docentes y Tutores de la Escuela desarrollando estudios de Maestría o Doctorado en el área o con Título de Maestría o doctorado.</t>
    </r>
  </si>
  <si>
    <t>Extensión de la licencia del Sistema TrainNet a Licencia Perpetua</t>
  </si>
  <si>
    <t>Licencias adquiridas</t>
  </si>
  <si>
    <r>
      <rPr>
        <b/>
        <sz val="9"/>
        <rFont val="Arial"/>
        <family val="2"/>
      </rPr>
      <t xml:space="preserve">Meta 2: </t>
    </r>
    <r>
      <rPr>
        <sz val="9"/>
        <rFont val="Arial"/>
        <family val="2"/>
      </rPr>
      <t>Implementación de herramientas para el diseño permanente de materiales didácticos de los cursos de la Escuela</t>
    </r>
  </si>
  <si>
    <t>Licencia perpetua de TrainNet en uso intensivo por parte del personal académcio de la escuela</t>
  </si>
  <si>
    <t>* Entrenamiento en el uso de la Herramienta
* Adquisicón de la licencia perpetua del trainNet
* Producción de materiales que ingresan al repositorio</t>
  </si>
  <si>
    <t>PO - ECBTI
Recuresos de Haigud de contrapartida</t>
  </si>
  <si>
    <t>* Decano
* Directores de curso
* GIDT
* VIMMEP</t>
  </si>
  <si>
    <t>No. de Laboratorios Remotos instalados / Proyectados</t>
  </si>
  <si>
    <t>Fase 1 del CIM instalada e integrada a los procesos de prácticas de los cursos metodológicos</t>
  </si>
  <si>
    <t>* Integración académica del CIM a los cursos metodológicos de los programas de electróncia y de industrial
* Instalación de la fase 1 del CIM
* Pruebas piloto
* Uso del CIM en procesos académicos</t>
  </si>
  <si>
    <t>PO - ECBTI
Recursos Haigud</t>
  </si>
  <si>
    <t>Sostenimiento de los Laboratorios CISCO para el año 2009</t>
  </si>
  <si>
    <t>Garantizar el servicio de academia CISCO y de su infraestructura instalada</t>
  </si>
  <si>
    <r>
      <rPr>
        <b/>
        <sz val="9"/>
        <rFont val="Arial"/>
        <family val="2"/>
      </rPr>
      <t xml:space="preserve">Meta 3: </t>
    </r>
    <r>
      <rPr>
        <sz val="9"/>
        <rFont val="Arial"/>
        <family val="2"/>
      </rPr>
      <t>Implementación de herramientas para el diseño permanente de materiales didácticos de los cursos de la Escuela</t>
    </r>
  </si>
  <si>
    <r>
      <t xml:space="preserve">Extensión de la licencia del Sistema </t>
    </r>
    <r>
      <rPr>
        <i/>
        <sz val="9"/>
        <rFont val="Arial"/>
        <family val="2"/>
      </rPr>
      <t>TrainNet (for teacher</t>
    </r>
    <r>
      <rPr>
        <sz val="9"/>
        <rFont val="Arial"/>
        <family val="2"/>
      </rPr>
      <t>) a Licencia Perpetua</t>
    </r>
  </si>
  <si>
    <t>Licencia perpetua de TrainNet (teacher) en uso intensivo por parte del personal académcio de la escuela</t>
  </si>
  <si>
    <t>Licencia para uso en la sala CISCO - Trainet (Sede Jose celestino Mutis)</t>
  </si>
  <si>
    <t>Licencia para uso en otra sala trainet en un nodo del país</t>
  </si>
  <si>
    <r>
      <t xml:space="preserve">Meta 3: </t>
    </r>
    <r>
      <rPr>
        <sz val="10"/>
        <rFont val="Arial"/>
        <family val="2"/>
      </rPr>
      <t>Inversiones en los Laboratorios de NetLab de Cisco para oferta de nuevos programas de la academia y actualización de los derechos de la Academia por un año adicional</t>
    </r>
  </si>
  <si>
    <r>
      <t xml:space="preserve">Meta 5: </t>
    </r>
    <r>
      <rPr>
        <sz val="10"/>
        <rFont val="Arial"/>
        <family val="2"/>
      </rPr>
      <t xml:space="preserve">Implementación de la Fase 1 de laboratorios Remotos del proyecto CIM </t>
    </r>
  </si>
  <si>
    <r>
      <t xml:space="preserve">Meta 4: </t>
    </r>
    <r>
      <rPr>
        <sz val="10"/>
        <rFont val="Arial"/>
        <family val="2"/>
      </rPr>
      <t>Montaje de recursos para el desarrollo de prácticas del programa de Tecnología de Audio</t>
    </r>
  </si>
  <si>
    <t>Mantenimiento y mejoramiento de las áreas disponibles para Tec. de Audio</t>
  </si>
  <si>
    <t>Mantenimiento de los equipos de laboratorio de la Tecnología de Audio por un año</t>
  </si>
  <si>
    <t>Garantizar el servicio la sala de grabación y de su infraestructura instalada</t>
  </si>
  <si>
    <t>* Diseño de los proyectos de ampliación de salas de audio en el país
* Mantenimiento de la sala del JCM
* Montaje de otras salas o diseño de convenios de cooperación con institucines del ramo</t>
  </si>
  <si>
    <t>Mantenimiento de los equipos y academia CISCO por un año</t>
  </si>
  <si>
    <t xml:space="preserve">* Sostenibilidad de los equipos instalados
* mantención de la Academia CISCO
* Aduisición de nuevos cursos para acdemia CISCO </t>
  </si>
  <si>
    <t>* Decano
* Coord. Telecomunicaciones
* GIDT</t>
  </si>
  <si>
    <t>* Decano
* Coord. Industrial
* Coord. Electrónica</t>
  </si>
  <si>
    <t>* Decano
* Coord. Electrónica y Audio
* Coord. Nal. Laboratorios</t>
  </si>
  <si>
    <t>* Decano de Escuela
*Coordinadores de cadena nacional
* OPS disciplinares</t>
  </si>
  <si>
    <t>Dos (2) Planes aprobados  y en ejecución</t>
  </si>
  <si>
    <t>Planes en operación / Planes de mejoramiento propuestos</t>
  </si>
  <si>
    <t>* Diseño final de los planes acorde al trabajo desarrollado en la suite teach 
* Consolidado de las trabajos desarrolados por las 8 zonas
* Implementación de los planes</t>
  </si>
  <si>
    <t>* Personal de planta de la Escuela
* Recursos de otros proyectos del Plan</t>
  </si>
  <si>
    <t>* Coord. Cadena de Tecnología en Regencia
* Coord. Cadena de Sistemas</t>
  </si>
  <si>
    <t>Los planes de mejoramiento se apoyan de otros proyectos de mejoramiento por lo tanto los recursos son asumidos por esos proyectos: Laboratorios, capacitación , etc.</t>
  </si>
  <si>
    <t>*Coordinador de la cadena de formación de alimentos
* Coord. Zonales de Escuela</t>
  </si>
  <si>
    <t>* Aplicación del plan de Alimentos en cada una de las zonas
* Monitoreo de la ejecución del plan diseñado en 2008</t>
  </si>
  <si>
    <t>Diseño de dos programas nuevos</t>
  </si>
  <si>
    <t>% de nuevos programas en el nivel de media técnica y en los ciclos de Técnica profesional y  tecnológia con registro calificado</t>
  </si>
  <si>
    <t>Dos (2) programas diseñados y con solicitud de registro calificado</t>
  </si>
  <si>
    <t xml:space="preserve">Diseño de dos programas de posgrado para las cadenas de formación de la Escuela </t>
  </si>
  <si>
    <t>% Maestrias con registro calificado</t>
  </si>
  <si>
    <t>Se desarrolla con el apoyo y asesoría del Gobierno de israel a través del Ministerios de relaciones de ese aís y sus universidades</t>
  </si>
  <si>
    <t>se ofertará inicialmente en dos nodos que sean potenciados con infraestructura</t>
  </si>
  <si>
    <t>* Decano Escuela
* Coord. Ciencias Básicas
* Coord. Nal de Labs</t>
  </si>
  <si>
    <t>Revistas de investigación indexadas / revistas publicadas</t>
  </si>
  <si>
    <t>No. De grupos con Proyectos de investigación operando articuladamente a líneas de investigación de la Escuela / Total de líneas de la escuela</t>
  </si>
  <si>
    <t>Al menos un proyecto de investigación por cadena de formación activado</t>
  </si>
  <si>
    <t>Un grupo de Investigación por cadena de formacioón con proyecto activo</t>
  </si>
  <si>
    <r>
      <rPr>
        <b/>
        <sz val="9"/>
        <rFont val="Arial"/>
        <family val="2"/>
      </rPr>
      <t xml:space="preserve">Meta 1: </t>
    </r>
    <r>
      <rPr>
        <sz val="9"/>
        <rFont val="Arial"/>
        <family val="2"/>
      </rPr>
      <t>100% de los programas académicos y servicios ofertados teniendo en cuenta criterios de sostenibilidad</t>
    </r>
  </si>
  <si>
    <t>Oferta de la cursos y programas de formación articulados con la Academia CISCO</t>
  </si>
  <si>
    <t xml:space="preserve">% programas y servicios con punto de equilibrio integral  - impacto social </t>
  </si>
  <si>
    <t>Oferta de los cursos de academia CISCO comom programas autosostenibles</t>
  </si>
  <si>
    <t>* Diseño de la estrategia de mercadeo de la oferta de la Academica.
* Oferta interna de los módulos 1 y 2 de los cursos CCNA a los estudinates de la UNAD como Curso de profundización
* Oferta de los cursos completos CCNA, CCNP a personas externas y clusters especificos
* arriendo de la infraestructura a Academias Regionales y locales</t>
  </si>
  <si>
    <t>* Decano ECBTI
* Gerencia de Relaciones Interistitucionales
* Coordinadores de cadena de formación de: Sistemas, Electrónica y Telecomunicaciones
* Espejos decanos de la ESCUELA</t>
  </si>
  <si>
    <r>
      <rPr>
        <b/>
        <sz val="9"/>
        <rFont val="Arial"/>
        <family val="2"/>
      </rPr>
      <t xml:space="preserve">Meta 1: </t>
    </r>
    <r>
      <rPr>
        <sz val="9"/>
        <rFont val="Arial"/>
        <family val="2"/>
      </rPr>
      <t>Ampliación y Validación de efectividad de la estrategia para el mejoramiento de las pruebas ECAES</t>
    </r>
  </si>
  <si>
    <t>* Diseño de la estrategia general para el desarrollo del sistema piloto de evaluaciones con el uso de las TIC
* Validación del sistema
* Aplicación y diseño de pruebas para los cursos seleccionados
* Informe de la ejecución y proyectos de mejoramiento para su implementación a escala</t>
  </si>
  <si>
    <t>Diseñar, acreditar e implementar pruebas en línea de cursos académicos de la Escuela para 20 cursos piloto en el segundo semestre de 2009</t>
  </si>
  <si>
    <t>No. De pruebas por cursos académicos / Cursos académicos 
% de cursos en la prueba con uso de TIC / Total de cursos de la Escuela</t>
  </si>
  <si>
    <t>No. De programas o servicios (seminarios o similares) generados a partir de los mapas de conocimiento</t>
  </si>
  <si>
    <r>
      <rPr>
        <b/>
        <sz val="9"/>
        <rFont val="Arial"/>
        <family val="2"/>
      </rPr>
      <t xml:space="preserve">Meta 2: </t>
    </r>
    <r>
      <rPr>
        <sz val="9"/>
        <rFont val="Arial"/>
        <family val="2"/>
      </rPr>
      <t>Formular servicios y programas a partir  de los mapas de conocimiento con énfasis en intervención o acompñamiento de las comunidades</t>
    </r>
  </si>
  <si>
    <t>No. De procesos incorporados / Procesos proyectados a incorporar</t>
  </si>
  <si>
    <r>
      <rPr>
        <b/>
        <sz val="9"/>
        <rFont val="Arial"/>
        <family val="2"/>
      </rPr>
      <t xml:space="preserve">Meta 1: </t>
    </r>
    <r>
      <rPr>
        <sz val="9"/>
        <rFont val="Arial"/>
        <family val="2"/>
      </rPr>
      <t>Implementar web services que logren el intercambio de datos entre los sistemas</t>
    </r>
  </si>
  <si>
    <r>
      <rPr>
        <b/>
        <sz val="9"/>
        <rFont val="Arial"/>
        <family val="2"/>
      </rPr>
      <t xml:space="preserve">Meta 1: </t>
    </r>
    <r>
      <rPr>
        <sz val="9"/>
        <rFont val="Arial"/>
        <family val="2"/>
      </rPr>
      <t xml:space="preserve">Aplicación de Planes de Mejoramiento </t>
    </r>
  </si>
  <si>
    <r>
      <rPr>
        <b/>
        <sz val="9"/>
        <rFont val="Arial"/>
        <family val="2"/>
      </rPr>
      <t xml:space="preserve">Meta 1: </t>
    </r>
    <r>
      <rPr>
        <sz val="9"/>
        <rFont val="Arial"/>
        <family val="2"/>
      </rPr>
      <t>Diseño de los programas en el nivel de Media Técnica y en los ciclos de Técnica profesional y Tecnológica y obtención de Registro calificado</t>
    </r>
  </si>
  <si>
    <r>
      <rPr>
        <b/>
        <sz val="9"/>
        <rFont val="Arial"/>
        <family val="2"/>
      </rPr>
      <t xml:space="preserve">Meta 2: </t>
    </r>
    <r>
      <rPr>
        <sz val="9"/>
        <rFont val="Arial"/>
        <family val="2"/>
      </rPr>
      <t>Consolidación de las prpuestas de maestría y doctorado de la Escuela</t>
    </r>
  </si>
  <si>
    <r>
      <rPr>
        <b/>
        <sz val="9"/>
        <rFont val="Arial"/>
        <family val="2"/>
      </rPr>
      <t xml:space="preserve">Meta 3: </t>
    </r>
    <r>
      <rPr>
        <sz val="9"/>
        <rFont val="Arial"/>
        <family val="2"/>
      </rPr>
      <t>Implementación de nuevas ofertas educativas con registro calificado ya obtenido</t>
    </r>
  </si>
  <si>
    <r>
      <rPr>
        <b/>
        <sz val="9"/>
        <rFont val="Arial"/>
        <family val="2"/>
      </rPr>
      <t xml:space="preserve">Meta 1: </t>
    </r>
    <r>
      <rPr>
        <sz val="9"/>
        <rFont val="Arial"/>
        <family val="2"/>
      </rPr>
      <t>Tratamiento de la información; redacción de los informes técnicos de evaluación de los programas; diseño participativode los planes de mejoramiento</t>
    </r>
  </si>
  <si>
    <t>Finalización de los dos planes de Mejoramiento de la Escuela y preparación institucional para la aplicación de los mismos</t>
  </si>
  <si>
    <t>Dos (2) Planes aprobados  y en preparación para ejecución</t>
  </si>
  <si>
    <r>
      <rPr>
        <b/>
        <sz val="9"/>
        <rFont val="Arial"/>
        <family val="2"/>
      </rPr>
      <t xml:space="preserve">Meta 1: </t>
    </r>
    <r>
      <rPr>
        <sz val="9"/>
        <rFont val="Arial"/>
        <family val="2"/>
      </rPr>
      <t>Ejecución de los planes de mejoramiento y evaluación de pares académicos designados del CNA</t>
    </r>
  </si>
  <si>
    <r>
      <rPr>
        <b/>
        <sz val="9"/>
        <rFont val="Arial"/>
        <family val="2"/>
      </rPr>
      <t xml:space="preserve">Meta 1: </t>
    </r>
    <r>
      <rPr>
        <sz val="9"/>
        <rFont val="Arial"/>
        <family val="2"/>
      </rPr>
      <t xml:space="preserve"> Consolidación del SIUNAD y de las líneas de investigación de las Escuelas; montaje del sistema de monitoreo que establezca el impacto de los procesos de investigación al desarrollo regional</t>
    </r>
  </si>
  <si>
    <r>
      <rPr>
        <b/>
        <sz val="9"/>
        <rFont val="Arial"/>
        <family val="2"/>
      </rPr>
      <t xml:space="preserve">Meta 2: </t>
    </r>
    <r>
      <rPr>
        <sz val="9"/>
        <rFont val="Arial"/>
        <family val="2"/>
      </rPr>
      <t>Por lo menos una revista indexada por Escuela</t>
    </r>
  </si>
  <si>
    <r>
      <rPr>
        <b/>
        <sz val="9"/>
        <rFont val="Arial"/>
        <family val="2"/>
      </rPr>
      <t xml:space="preserve">Meta 3: </t>
    </r>
    <r>
      <rPr>
        <sz val="9"/>
        <rFont val="Arial"/>
        <family val="2"/>
      </rPr>
      <t>Visibilizar resultados de investigación en medios diferentes a la revista, libros vídeos, etc.</t>
    </r>
  </si>
  <si>
    <t>% participación de investigadores con resultados de investigación en eventos nacionales e internacionales</t>
  </si>
  <si>
    <r>
      <rPr>
        <b/>
        <sz val="9"/>
        <rFont val="Arial"/>
        <family val="2"/>
      </rPr>
      <t xml:space="preserve">Meta 1: </t>
    </r>
    <r>
      <rPr>
        <sz val="9"/>
        <rFont val="Arial"/>
        <family val="2"/>
      </rPr>
      <t xml:space="preserve">Permanencia y actualización del banco Nacional de Pruebas:  </t>
    </r>
  </si>
  <si>
    <r>
      <rPr>
        <b/>
        <sz val="9"/>
        <rFont val="Arial"/>
        <family val="2"/>
      </rPr>
      <t xml:space="preserve">Meta 1: </t>
    </r>
    <r>
      <rPr>
        <sz val="9"/>
        <rFont val="Arial"/>
        <family val="2"/>
      </rPr>
      <t>Desarrollo de ciclos propedéuticos</t>
    </r>
  </si>
  <si>
    <t>No. De programas reestructurados curricularmente / total de programas
No. De programas integrados con educación media / total de oferta de programas de la escuela</t>
  </si>
  <si>
    <r>
      <rPr>
        <b/>
        <sz val="9"/>
        <rFont val="Arial"/>
        <family val="2"/>
      </rPr>
      <t xml:space="preserve">Meta 1: </t>
    </r>
    <r>
      <rPr>
        <sz val="9"/>
        <rFont val="Arial"/>
        <family val="2"/>
      </rPr>
      <t>Levantar los mapas de conocimiento por zona y sector</t>
    </r>
  </si>
  <si>
    <r>
      <rPr>
        <b/>
        <sz val="9"/>
        <rFont val="Arial"/>
        <family val="2"/>
      </rPr>
      <t xml:space="preserve">Meta 1: </t>
    </r>
    <r>
      <rPr>
        <sz val="9"/>
        <rFont val="Arial"/>
        <family val="2"/>
      </rPr>
      <t xml:space="preserve">100% del personal directivo y académico en programas de maestría y doctorado en los programas de los convenios  con las universidades nacionales y / o extranjeras </t>
    </r>
  </si>
  <si>
    <r>
      <rPr>
        <b/>
        <sz val="9"/>
        <rFont val="Arial"/>
        <family val="2"/>
      </rPr>
      <t xml:space="preserve">Meta 1:  </t>
    </r>
    <r>
      <rPr>
        <sz val="9"/>
        <rFont val="Arial"/>
        <family val="2"/>
      </rPr>
      <t>Incorporación de los procesos académico - administrativos a un sistema integrado de información manteniendo plena disponibildiad de la información</t>
    </r>
  </si>
  <si>
    <r>
      <rPr>
        <b/>
        <sz val="9"/>
        <rFont val="Arial"/>
        <family val="2"/>
      </rPr>
      <t xml:space="preserve">Meta 3:  </t>
    </r>
    <r>
      <rPr>
        <sz val="9"/>
        <rFont val="Arial"/>
        <family val="2"/>
      </rPr>
      <t>Fomentar el uso de las TIC en la actividades diarias para la generación de una cultura de la información digital</t>
    </r>
  </si>
  <si>
    <t>Integración de los aplicativos de RCA y de SOCA para el uso efectivo por parte de las Escuelas en sus procesos administrativos</t>
  </si>
  <si>
    <t>Implementación del SIG en su fase 1 de integración con el SII</t>
  </si>
  <si>
    <r>
      <rPr>
        <b/>
        <sz val="9"/>
        <rFont val="Arial"/>
        <family val="2"/>
      </rPr>
      <t xml:space="preserve">Meta 1: </t>
    </r>
    <r>
      <rPr>
        <sz val="9"/>
        <rFont val="Arial"/>
        <family val="2"/>
      </rPr>
      <t>Producción y certificación del 35% del material didáctico y OVAS requeirdas</t>
    </r>
  </si>
  <si>
    <r>
      <rPr>
        <b/>
        <sz val="9"/>
        <rFont val="Arial"/>
        <family val="2"/>
      </rPr>
      <t xml:space="preserve">Meta 1: </t>
    </r>
    <r>
      <rPr>
        <sz val="9"/>
        <rFont val="Arial"/>
        <family val="2"/>
      </rPr>
      <t>Por lo menos 70% de los cursos académicos al año transferidos a OVAS</t>
    </r>
  </si>
  <si>
    <r>
      <rPr>
        <b/>
        <sz val="9"/>
        <rFont val="Arial"/>
        <family val="2"/>
      </rPr>
      <t xml:space="preserve">Meta 1: </t>
    </r>
    <r>
      <rPr>
        <sz val="9"/>
        <rFont val="Arial"/>
        <family val="2"/>
      </rPr>
      <t>Plataforma tecnológica de CONTENIDOS funcionando de manera regulada y con la capacidad para el desarrollo  de por lo menos 220 cursos académicos anuales</t>
    </r>
  </si>
  <si>
    <r>
      <rPr>
        <b/>
        <sz val="9"/>
        <rFont val="Arial"/>
        <family val="2"/>
      </rPr>
      <t xml:space="preserve">Meta 4: </t>
    </r>
    <r>
      <rPr>
        <sz val="9"/>
        <rFont val="Arial"/>
        <family val="2"/>
      </rPr>
      <t>Biblioteca virtual como centro de la acción académica  e investigativa de la UNAD</t>
    </r>
  </si>
  <si>
    <t>Implementación del repositorio de material didáctico de la UNAD</t>
  </si>
  <si>
    <t>Ejecución de la fase 1 del Laboratorio CIM</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</si>
</sst>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 #,##0_ ;_ * \-#,##0_ ;_ * &quot;-&quot;??_ ;_ @_ "/>
    <numFmt numFmtId="189" formatCode="_ * #,##0.0_ ;_ * \-#,##0.0_ ;_ * &quot;-&quot;??_ ;_ @_ "/>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240A]\ * #,##0.00_);_([$$-240A]\ * \(#,##0.00\);_([$$-240A]\ * &quot;-&quot;??_);_(@_)"/>
    <numFmt numFmtId="195" formatCode="_([$$-240A]\ * #,##0.0_);_([$$-240A]\ * \(#,##0.0\);_([$$-240A]\ * &quot;-&quot;??_);_(@_)"/>
    <numFmt numFmtId="196" formatCode="_([$$-240A]\ * #,##0_);_([$$-240A]\ * \(#,##0\);_([$$-240A]\ * &quot;-&quot;??_);_(@_)"/>
    <numFmt numFmtId="197" formatCode="_ &quot;$&quot;\ * #,##0.0_ ;_ &quot;$&quot;\ * \-#,##0.0_ ;_ &quot;$&quot;\ * &quot;-&quot;??_ ;_ @_ "/>
    <numFmt numFmtId="198" formatCode="_ &quot;$&quot;\ * #,##0_ ;_ &quot;$&quot;\ * \-#,##0_ ;_ &quot;$&quot;\ * &quot;-&quot;??_ ;_ @_ "/>
    <numFmt numFmtId="199" formatCode="_(&quot;$&quot;\ * #,##0_);_(&quot;$&quot;\ * \(#,##0\);_(&quot;$&quot;\ * &quot;-&quot;??_);_(@_)"/>
  </numFmts>
  <fonts count="34">
    <font>
      <sz val="10"/>
      <name val="Arial"/>
      <family val="0"/>
    </font>
    <font>
      <b/>
      <sz val="10"/>
      <name val="Arial"/>
      <family val="2"/>
    </font>
    <font>
      <b/>
      <sz val="9"/>
      <name val="Arial"/>
      <family val="2"/>
    </font>
    <font>
      <sz val="8"/>
      <name val="Tahoma"/>
      <family val="2"/>
    </font>
    <font>
      <b/>
      <sz val="8"/>
      <name val="Tahoma"/>
      <family val="2"/>
    </font>
    <font>
      <b/>
      <sz val="20"/>
      <name val="Arial"/>
      <family val="2"/>
    </font>
    <font>
      <b/>
      <sz val="10"/>
      <color indexed="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8"/>
      <name val="Arial"/>
      <family val="2"/>
    </font>
    <font>
      <i/>
      <sz val="10"/>
      <name val="Arial"/>
      <family val="2"/>
    </font>
    <font>
      <i/>
      <sz val="9"/>
      <name val="Arial"/>
      <family val="2"/>
    </font>
    <font>
      <sz val="8"/>
      <color indexed="10"/>
      <name val="Arial"/>
      <family val="2"/>
    </font>
    <font>
      <sz val="9"/>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medium"/>
      <bottom style="medium"/>
    </border>
    <border>
      <left style="medium"/>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medium"/>
      <bottom style="medium"/>
    </border>
    <border>
      <left style="thin"/>
      <right style="medium"/>
      <top style="medium"/>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color indexed="63"/>
      </left>
      <right style="medium"/>
      <top style="medium"/>
      <bottom style="medium"/>
    </border>
    <border>
      <left style="thin"/>
      <right>
        <color indexed="63"/>
      </right>
      <top>
        <color indexed="63"/>
      </top>
      <bottom style="thin"/>
    </border>
    <border>
      <left style="thin"/>
      <right style="thin"/>
      <top style="medium"/>
      <bottom style="thin"/>
    </border>
    <border>
      <left style="medium"/>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184">
    <xf numFmtId="0" fontId="0" fillId="0" borderId="0" xfId="0" applyAlignment="1">
      <alignment/>
    </xf>
    <xf numFmtId="0" fontId="0" fillId="0" borderId="0" xfId="0" applyBorder="1" applyAlignment="1">
      <alignment/>
    </xf>
    <xf numFmtId="0" fontId="0" fillId="0" borderId="0" xfId="0" applyBorder="1" applyAlignment="1">
      <alignment wrapText="1"/>
    </xf>
    <xf numFmtId="188" fontId="0" fillId="0" borderId="0" xfId="48" applyNumberFormat="1" applyFont="1" applyAlignment="1">
      <alignment/>
      <protection/>
    </xf>
    <xf numFmtId="49" fontId="0" fillId="0" borderId="0" xfId="48" applyNumberFormat="1" applyFont="1" applyBorder="1" applyAlignment="1">
      <alignment/>
      <protection/>
    </xf>
    <xf numFmtId="0" fontId="0" fillId="0" borderId="10" xfId="0" applyBorder="1" applyAlignment="1">
      <alignment horizontal="center" vertical="center" wrapText="1"/>
    </xf>
    <xf numFmtId="0" fontId="5" fillId="0" borderId="0" xfId="0" applyFont="1" applyAlignment="1">
      <alignment horizontal="right" vertical="center"/>
    </xf>
    <xf numFmtId="44" fontId="0" fillId="0" borderId="0" xfId="50" applyFont="1" applyAlignment="1">
      <alignment/>
    </xf>
    <xf numFmtId="44" fontId="0" fillId="0" borderId="10" xfId="50" applyFont="1" applyBorder="1" applyAlignment="1">
      <alignment horizontal="center" vertical="center" wrapText="1"/>
    </xf>
    <xf numFmtId="44" fontId="0" fillId="0" borderId="11" xfId="5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0" fillId="11" borderId="0" xfId="0" applyFill="1" applyBorder="1" applyAlignment="1">
      <alignment wrapText="1"/>
    </xf>
    <xf numFmtId="0" fontId="0" fillId="24" borderId="10" xfId="0" applyFill="1" applyBorder="1" applyAlignment="1">
      <alignment horizontal="center" vertical="center" wrapText="1"/>
    </xf>
    <xf numFmtId="44" fontId="0" fillId="0" borderId="12" xfId="50" applyFont="1" applyBorder="1" applyAlignment="1">
      <alignment horizontal="center" vertical="center" wrapText="1"/>
    </xf>
    <xf numFmtId="44" fontId="0" fillId="0" borderId="13" xfId="50" applyFont="1" applyBorder="1" applyAlignment="1">
      <alignment horizontal="center" vertical="center" wrapText="1"/>
    </xf>
    <xf numFmtId="44" fontId="0" fillId="0" borderId="14" xfId="50" applyFont="1" applyBorder="1" applyAlignment="1">
      <alignment horizontal="center" vertical="center" wrapText="1"/>
    </xf>
    <xf numFmtId="44" fontId="0" fillId="0" borderId="15" xfId="50" applyFont="1" applyBorder="1" applyAlignment="1">
      <alignment horizontal="center" vertical="center" wrapText="1"/>
    </xf>
    <xf numFmtId="0" fontId="0" fillId="24" borderId="12" xfId="0" applyFill="1" applyBorder="1" applyAlignment="1">
      <alignment horizontal="center" vertical="center" wrapText="1"/>
    </xf>
    <xf numFmtId="43" fontId="0" fillId="0" borderId="16" xfId="48" applyFont="1" applyBorder="1" applyAlignment="1">
      <alignment horizontal="center" vertical="center" wrapText="1"/>
      <protection/>
    </xf>
    <xf numFmtId="44" fontId="0" fillId="24" borderId="17" xfId="50" applyFont="1" applyFill="1" applyBorder="1" applyAlignment="1">
      <alignment horizontal="center" vertical="center" wrapText="1"/>
    </xf>
    <xf numFmtId="44" fontId="0" fillId="0" borderId="17" xfId="50" applyFont="1" applyBorder="1" applyAlignment="1">
      <alignment horizontal="center" vertical="center" wrapText="1"/>
    </xf>
    <xf numFmtId="0" fontId="0" fillId="0" borderId="13" xfId="0" applyBorder="1" applyAlignment="1">
      <alignment horizontal="center" vertical="center" wrapText="1"/>
    </xf>
    <xf numFmtId="0" fontId="0" fillId="24" borderId="18" xfId="0" applyFill="1" applyBorder="1" applyAlignment="1">
      <alignment horizontal="center" vertical="center" wrapText="1"/>
    </xf>
    <xf numFmtId="188" fontId="1" fillId="0" borderId="0" xfId="48" applyNumberFormat="1" applyFont="1" applyAlignment="1">
      <alignment/>
      <protection/>
    </xf>
    <xf numFmtId="43" fontId="0" fillId="0" borderId="19" xfId="48" applyFont="1" applyBorder="1" applyAlignment="1">
      <alignment vertical="center" wrapText="1"/>
      <protection/>
    </xf>
    <xf numFmtId="44" fontId="0" fillId="0" borderId="20" xfId="50" applyFont="1" applyBorder="1" applyAlignment="1">
      <alignment vertical="center" wrapText="1"/>
    </xf>
    <xf numFmtId="44" fontId="0" fillId="0" borderId="21" xfId="50" applyFont="1" applyBorder="1" applyAlignment="1">
      <alignment vertical="center" wrapText="1"/>
    </xf>
    <xf numFmtId="43" fontId="0" fillId="0" borderId="16" xfId="48" applyFont="1" applyBorder="1" applyAlignment="1">
      <alignment vertical="center" wrapText="1"/>
      <protection/>
    </xf>
    <xf numFmtId="44" fontId="0" fillId="0" borderId="13" xfId="50" applyFont="1" applyBorder="1" applyAlignment="1">
      <alignment vertical="center" wrapText="1"/>
    </xf>
    <xf numFmtId="0" fontId="11" fillId="0" borderId="10" xfId="0" applyFont="1" applyBorder="1" applyAlignment="1">
      <alignment horizontal="left" vertical="center" wrapText="1"/>
    </xf>
    <xf numFmtId="44" fontId="0" fillId="0" borderId="12" xfId="50" applyFont="1" applyBorder="1" applyAlignment="1">
      <alignment horizontal="center" vertical="center" wrapText="1"/>
    </xf>
    <xf numFmtId="44" fontId="0" fillId="0" borderId="10" xfId="50" applyFont="1" applyBorder="1" applyAlignment="1">
      <alignment horizontal="center" vertical="center" wrapText="1"/>
    </xf>
    <xf numFmtId="0" fontId="11" fillId="0" borderId="10" xfId="0" applyFont="1" applyBorder="1" applyAlignment="1">
      <alignment vertical="center" wrapText="1"/>
    </xf>
    <xf numFmtId="0" fontId="10" fillId="24" borderId="10" xfId="0" applyFont="1" applyFill="1" applyBorder="1" applyAlignment="1">
      <alignment vertical="center" wrapText="1"/>
    </xf>
    <xf numFmtId="0" fontId="10" fillId="24" borderId="17" xfId="0" applyFont="1" applyFill="1" applyBorder="1" applyAlignment="1">
      <alignment vertical="center" wrapText="1"/>
    </xf>
    <xf numFmtId="0" fontId="10" fillId="0" borderId="10" xfId="0" applyFont="1" applyBorder="1" applyAlignment="1">
      <alignment vertical="center" wrapText="1"/>
    </xf>
    <xf numFmtId="0" fontId="0" fillId="0" borderId="10" xfId="0" applyFont="1" applyBorder="1" applyAlignment="1">
      <alignment horizontal="left" vertical="center" wrapText="1"/>
    </xf>
    <xf numFmtId="44" fontId="0" fillId="0" borderId="13" xfId="50" applyFont="1" applyBorder="1" applyAlignment="1">
      <alignment horizontal="center" vertical="center" wrapText="1"/>
    </xf>
    <xf numFmtId="0" fontId="1" fillId="0" borderId="11" xfId="0" applyFont="1" applyBorder="1" applyAlignment="1">
      <alignment/>
    </xf>
    <xf numFmtId="0" fontId="0" fillId="0" borderId="11" xfId="0" applyFont="1" applyBorder="1" applyAlignment="1">
      <alignment/>
    </xf>
    <xf numFmtId="0" fontId="0" fillId="0" borderId="11" xfId="0" applyBorder="1" applyAlignment="1">
      <alignment/>
    </xf>
    <xf numFmtId="196" fontId="0" fillId="0" borderId="11" xfId="0" applyNumberFormat="1" applyBorder="1" applyAlignment="1">
      <alignment/>
    </xf>
    <xf numFmtId="196" fontId="1" fillId="0" borderId="11" xfId="0" applyNumberFormat="1" applyFont="1" applyBorder="1" applyAlignment="1">
      <alignment/>
    </xf>
    <xf numFmtId="0" fontId="1" fillId="0" borderId="11" xfId="0" applyFont="1" applyBorder="1" applyAlignment="1">
      <alignment horizontal="center"/>
    </xf>
    <xf numFmtId="0" fontId="0" fillId="0" borderId="11" xfId="0" applyFont="1" applyBorder="1" applyAlignment="1">
      <alignment horizontal="center"/>
    </xf>
    <xf numFmtId="198" fontId="0" fillId="0" borderId="12" xfId="50" applyNumberFormat="1" applyFont="1" applyBorder="1" applyAlignment="1">
      <alignment vertical="center" wrapText="1"/>
    </xf>
    <xf numFmtId="198" fontId="0" fillId="24" borderId="17" xfId="5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24" borderId="10" xfId="0" applyFont="1" applyFill="1" applyBorder="1" applyAlignment="1">
      <alignment horizontal="left" vertical="center" wrapText="1"/>
    </xf>
    <xf numFmtId="0" fontId="10" fillId="24"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0" fillId="24" borderId="17"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11" borderId="12" xfId="0" applyFill="1" applyBorder="1" applyAlignment="1">
      <alignment vertical="center" wrapText="1"/>
    </xf>
    <xf numFmtId="0" fontId="0" fillId="11" borderId="10" xfId="0" applyFont="1" applyFill="1" applyBorder="1" applyAlignment="1">
      <alignment horizontal="left" vertical="center" wrapText="1"/>
    </xf>
    <xf numFmtId="0" fontId="10" fillId="11" borderId="10" xfId="0" applyFont="1" applyFill="1" applyBorder="1" applyAlignment="1">
      <alignment horizontal="left" vertical="center" wrapText="1"/>
    </xf>
    <xf numFmtId="43" fontId="0" fillId="11" borderId="16" xfId="48" applyFont="1" applyFill="1" applyBorder="1" applyAlignment="1">
      <alignment horizontal="center" vertical="center" wrapText="1"/>
      <protection/>
    </xf>
    <xf numFmtId="0" fontId="0" fillId="11" borderId="17" xfId="0" applyFont="1" applyFill="1" applyBorder="1" applyAlignment="1">
      <alignment horizontal="left" vertical="center" wrapText="1"/>
    </xf>
    <xf numFmtId="0" fontId="11" fillId="11" borderId="10" xfId="0" applyFont="1" applyFill="1" applyBorder="1" applyAlignment="1">
      <alignment vertical="center" wrapText="1"/>
    </xf>
    <xf numFmtId="44" fontId="0" fillId="11" borderId="12" xfId="50" applyFont="1" applyFill="1" applyBorder="1" applyAlignment="1">
      <alignment horizontal="center" vertical="center" wrapText="1"/>
    </xf>
    <xf numFmtId="44" fontId="0" fillId="11" borderId="13" xfId="50" applyFont="1" applyFill="1" applyBorder="1" applyAlignment="1">
      <alignment horizontal="center" vertical="center" wrapText="1"/>
    </xf>
    <xf numFmtId="44" fontId="0" fillId="11" borderId="17" xfId="50" applyFont="1" applyFill="1" applyBorder="1" applyAlignment="1">
      <alignment horizontal="center" vertical="center" wrapText="1"/>
    </xf>
    <xf numFmtId="44" fontId="0" fillId="11" borderId="12" xfId="50" applyFont="1" applyFill="1" applyBorder="1" applyAlignment="1">
      <alignment horizontal="center" vertical="center" wrapText="1"/>
    </xf>
    <xf numFmtId="44" fontId="0" fillId="11" borderId="10" xfId="50" applyFont="1" applyFill="1" applyBorder="1" applyAlignment="1">
      <alignment horizontal="center" vertical="center" wrapText="1"/>
    </xf>
    <xf numFmtId="44" fontId="0" fillId="11" borderId="13" xfId="50" applyFont="1" applyFill="1" applyBorder="1" applyAlignment="1">
      <alignment horizontal="center" vertical="center" wrapText="1"/>
    </xf>
    <xf numFmtId="0" fontId="11" fillId="11" borderId="10" xfId="0" applyFont="1" applyFill="1" applyBorder="1" applyAlignment="1">
      <alignment horizontal="left" vertical="center" wrapText="1"/>
    </xf>
    <xf numFmtId="0" fontId="0" fillId="11" borderId="13" xfId="0" applyFill="1" applyBorder="1" applyAlignment="1">
      <alignment horizontal="center" vertical="center" wrapText="1"/>
    </xf>
    <xf numFmtId="0" fontId="1" fillId="24" borderId="22" xfId="0" applyFont="1" applyFill="1" applyBorder="1" applyAlignment="1">
      <alignment horizontal="center" vertical="center" wrapText="1"/>
    </xf>
    <xf numFmtId="188" fontId="1" fillId="24" borderId="23" xfId="48" applyNumberFormat="1" applyFont="1" applyFill="1" applyBorder="1" applyAlignment="1">
      <alignment horizontal="center" vertical="center" wrapText="1"/>
      <protection/>
    </xf>
    <xf numFmtId="188" fontId="1" fillId="24" borderId="24" xfId="48" applyNumberFormat="1" applyFont="1" applyFill="1" applyBorder="1" applyAlignment="1">
      <alignment horizontal="center" vertical="center" wrapText="1"/>
      <protection/>
    </xf>
    <xf numFmtId="0" fontId="1" fillId="24" borderId="23" xfId="0" applyFont="1" applyFill="1" applyBorder="1" applyAlignment="1">
      <alignment horizontal="center" vertical="center" wrapText="1"/>
    </xf>
    <xf numFmtId="0" fontId="1" fillId="24" borderId="25" xfId="0" applyFont="1" applyFill="1" applyBorder="1" applyAlignment="1">
      <alignment horizontal="center" vertical="center" wrapText="1"/>
    </xf>
    <xf numFmtId="44" fontId="1" fillId="24" borderId="26" xfId="50" applyFont="1" applyFill="1" applyBorder="1" applyAlignment="1">
      <alignment horizontal="center" vertical="center" wrapText="1"/>
    </xf>
    <xf numFmtId="44" fontId="1" fillId="24" borderId="25" xfId="50" applyFont="1" applyFill="1" applyBorder="1" applyAlignment="1">
      <alignment horizontal="center" vertical="center" wrapText="1"/>
    </xf>
    <xf numFmtId="44" fontId="1" fillId="24" borderId="27" xfId="50" applyFont="1" applyFill="1" applyBorder="1" applyAlignment="1">
      <alignment horizontal="center" vertical="center" wrapText="1"/>
    </xf>
    <xf numFmtId="0" fontId="6" fillId="25" borderId="28" xfId="0" applyFont="1" applyFill="1" applyBorder="1" applyAlignment="1">
      <alignment horizontal="center" wrapText="1"/>
    </xf>
    <xf numFmtId="0" fontId="6" fillId="25" borderId="29" xfId="0" applyFont="1" applyFill="1" applyBorder="1" applyAlignment="1">
      <alignment horizontal="center" wrapText="1"/>
    </xf>
    <xf numFmtId="0" fontId="6" fillId="25" borderId="30" xfId="0" applyFont="1" applyFill="1" applyBorder="1" applyAlignment="1">
      <alignment horizontal="center" wrapText="1"/>
    </xf>
    <xf numFmtId="0" fontId="9" fillId="24" borderId="31" xfId="0" applyFont="1" applyFill="1" applyBorder="1" applyAlignment="1">
      <alignment horizontal="left" vertical="center" wrapText="1"/>
    </xf>
    <xf numFmtId="0" fontId="1" fillId="24" borderId="31" xfId="0" applyFont="1" applyFill="1" applyBorder="1" applyAlignment="1">
      <alignment horizontal="center" vertical="center" wrapText="1"/>
    </xf>
    <xf numFmtId="0" fontId="0" fillId="24" borderId="18" xfId="0" applyFill="1" applyBorder="1" applyAlignment="1">
      <alignment horizontal="left" vertical="center" wrapText="1"/>
    </xf>
    <xf numFmtId="0" fontId="0" fillId="11" borderId="10" xfId="0" applyFont="1" applyFill="1" applyBorder="1" applyAlignment="1">
      <alignment horizontal="center" vertical="center" wrapText="1"/>
    </xf>
    <xf numFmtId="0" fontId="11" fillId="11" borderId="32" xfId="0" applyFont="1" applyFill="1" applyBorder="1" applyAlignment="1">
      <alignment horizontal="left" vertical="center" wrapText="1"/>
    </xf>
    <xf numFmtId="0" fontId="11" fillId="0" borderId="0" xfId="0" applyFont="1" applyAlignment="1">
      <alignment horizontal="left"/>
    </xf>
    <xf numFmtId="16" fontId="11" fillId="0" borderId="0" xfId="0" applyNumberFormat="1" applyFont="1" applyAlignment="1">
      <alignment horizontal="left"/>
    </xf>
    <xf numFmtId="16" fontId="11" fillId="10" borderId="0" xfId="0" applyNumberFormat="1" applyFont="1" applyFill="1" applyAlignment="1">
      <alignment horizontal="left"/>
    </xf>
    <xf numFmtId="0" fontId="11" fillId="0" borderId="0" xfId="0" applyFont="1" applyAlignment="1">
      <alignment horizontal="left" wrapText="1"/>
    </xf>
    <xf numFmtId="0" fontId="0" fillId="11" borderId="12" xfId="0" applyFont="1" applyFill="1" applyBorder="1" applyAlignment="1">
      <alignment horizontal="left" vertical="center" wrapText="1"/>
    </xf>
    <xf numFmtId="43" fontId="0" fillId="11" borderId="16" xfId="48" applyFont="1" applyFill="1" applyBorder="1" applyAlignment="1">
      <alignment horizontal="center" vertical="center" wrapText="1"/>
      <protection/>
    </xf>
    <xf numFmtId="0" fontId="0" fillId="11" borderId="18" xfId="0" applyFill="1" applyBorder="1" applyAlignment="1">
      <alignment horizontal="left" vertical="center" wrapText="1"/>
    </xf>
    <xf numFmtId="44" fontId="0" fillId="11" borderId="12" xfId="50" applyFont="1" applyFill="1" applyBorder="1" applyAlignment="1">
      <alignment horizontal="center" vertical="center" wrapText="1"/>
    </xf>
    <xf numFmtId="44" fontId="0" fillId="11" borderId="13" xfId="50" applyFont="1" applyFill="1" applyBorder="1" applyAlignment="1">
      <alignment horizontal="center" vertical="center" wrapText="1"/>
    </xf>
    <xf numFmtId="44" fontId="0" fillId="11" borderId="17" xfId="50" applyFont="1" applyFill="1" applyBorder="1" applyAlignment="1">
      <alignment horizontal="center" vertical="center" wrapText="1"/>
    </xf>
    <xf numFmtId="0" fontId="0" fillId="11" borderId="10" xfId="0" applyFill="1" applyBorder="1" applyAlignment="1">
      <alignment horizontal="center" vertical="center" wrapText="1"/>
    </xf>
    <xf numFmtId="44" fontId="0" fillId="11" borderId="14" xfId="50" applyFont="1" applyFill="1" applyBorder="1" applyAlignment="1">
      <alignment horizontal="center" vertical="center" wrapText="1"/>
    </xf>
    <xf numFmtId="44" fontId="0" fillId="11" borderId="11" xfId="50" applyFont="1" applyFill="1" applyBorder="1" applyAlignment="1">
      <alignment horizontal="center" vertical="center" wrapText="1"/>
    </xf>
    <xf numFmtId="44" fontId="0" fillId="11" borderId="15" xfId="50" applyFont="1" applyFill="1" applyBorder="1" applyAlignment="1">
      <alignment horizontal="center" vertical="center" wrapText="1"/>
    </xf>
    <xf numFmtId="0" fontId="0" fillId="24" borderId="18" xfId="0" applyFont="1" applyFill="1" applyBorder="1" applyAlignment="1">
      <alignment horizontal="left" vertical="center" wrapText="1"/>
    </xf>
    <xf numFmtId="44" fontId="0" fillId="0" borderId="11" xfId="50" applyFont="1" applyBorder="1" applyAlignment="1">
      <alignment horizontal="center" vertical="center" wrapText="1"/>
    </xf>
    <xf numFmtId="0" fontId="0" fillId="11" borderId="12" xfId="0" applyFill="1" applyBorder="1" applyAlignment="1">
      <alignment horizontal="center" vertical="center" wrapText="1"/>
    </xf>
    <xf numFmtId="43" fontId="0" fillId="11" borderId="16" xfId="48" applyFont="1" applyFill="1" applyBorder="1" applyAlignment="1">
      <alignment horizontal="center" vertical="center" wrapText="1"/>
      <protection/>
    </xf>
    <xf numFmtId="0" fontId="0" fillId="11" borderId="17" xfId="0" applyFill="1" applyBorder="1" applyAlignment="1">
      <alignment horizontal="center" vertical="center" wrapText="1"/>
    </xf>
    <xf numFmtId="44" fontId="0" fillId="11" borderId="12" xfId="50" applyFont="1" applyFill="1" applyBorder="1" applyAlignment="1">
      <alignment horizontal="center" vertical="center" wrapText="1"/>
    </xf>
    <xf numFmtId="44" fontId="0" fillId="11" borderId="13" xfId="50" applyFont="1" applyFill="1" applyBorder="1" applyAlignment="1">
      <alignment horizontal="center" vertical="center" wrapText="1"/>
    </xf>
    <xf numFmtId="44" fontId="0" fillId="11" borderId="14" xfId="50" applyFont="1" applyFill="1" applyBorder="1" applyAlignment="1">
      <alignment horizontal="center" vertical="center" wrapText="1"/>
    </xf>
    <xf numFmtId="44" fontId="0" fillId="11" borderId="11" xfId="50" applyFont="1" applyFill="1" applyBorder="1" applyAlignment="1">
      <alignment horizontal="center" vertical="center" wrapText="1"/>
    </xf>
    <xf numFmtId="44" fontId="0" fillId="11" borderId="15" xfId="50" applyFont="1" applyFill="1" applyBorder="1" applyAlignment="1">
      <alignment horizontal="center" vertical="center" wrapText="1"/>
    </xf>
    <xf numFmtId="44" fontId="0" fillId="0" borderId="14" xfId="50" applyFont="1" applyBorder="1" applyAlignment="1">
      <alignment horizontal="center" vertical="center" wrapText="1"/>
    </xf>
    <xf numFmtId="44" fontId="0" fillId="0" borderId="15" xfId="50" applyFont="1" applyBorder="1" applyAlignment="1">
      <alignment horizontal="center" vertical="center" wrapText="1"/>
    </xf>
    <xf numFmtId="198" fontId="0" fillId="0" borderId="12" xfId="50" applyNumberFormat="1" applyFont="1" applyBorder="1" applyAlignment="1">
      <alignment horizontal="center" vertical="center" wrapText="1"/>
    </xf>
    <xf numFmtId="198" fontId="1" fillId="24" borderId="17" xfId="50" applyNumberFormat="1" applyFont="1" applyFill="1" applyBorder="1" applyAlignment="1">
      <alignment horizontal="center" vertical="center" wrapText="1"/>
    </xf>
    <xf numFmtId="199" fontId="0" fillId="0" borderId="0" xfId="50" applyNumberFormat="1" applyFont="1" applyAlignment="1">
      <alignment/>
    </xf>
    <xf numFmtId="0" fontId="4" fillId="0" borderId="20" xfId="0" applyFont="1" applyFill="1" applyBorder="1" applyAlignment="1">
      <alignment wrapText="1"/>
    </xf>
    <xf numFmtId="0" fontId="4" fillId="0" borderId="33" xfId="0" applyFont="1" applyFill="1" applyBorder="1" applyAlignment="1">
      <alignment horizontal="center" wrapText="1"/>
    </xf>
    <xf numFmtId="0" fontId="4" fillId="0" borderId="33" xfId="0" applyFont="1" applyFill="1" applyBorder="1" applyAlignment="1">
      <alignment wrapText="1"/>
    </xf>
    <xf numFmtId="0" fontId="3" fillId="0" borderId="14" xfId="0" applyFont="1" applyFill="1" applyBorder="1" applyAlignment="1">
      <alignment horizontal="center" wrapText="1"/>
    </xf>
    <xf numFmtId="0" fontId="3" fillId="0" borderId="11" xfId="0" applyFont="1" applyFill="1" applyBorder="1" applyAlignment="1">
      <alignment wrapText="1"/>
    </xf>
    <xf numFmtId="199" fontId="0" fillId="0" borderId="11" xfId="50" applyNumberFormat="1" applyFont="1" applyBorder="1" applyAlignment="1">
      <alignment/>
    </xf>
    <xf numFmtId="1" fontId="3" fillId="0" borderId="14" xfId="0" applyNumberFormat="1" applyFont="1" applyFill="1" applyBorder="1" applyAlignment="1">
      <alignment horizontal="center" wrapText="1"/>
    </xf>
    <xf numFmtId="0" fontId="3" fillId="0" borderId="11" xfId="0" applyFont="1" applyFill="1" applyBorder="1" applyAlignment="1">
      <alignment horizontal="center" wrapText="1"/>
    </xf>
    <xf numFmtId="199" fontId="1" fillId="0" borderId="0" xfId="0" applyNumberFormat="1" applyFont="1" applyAlignment="1">
      <alignment/>
    </xf>
    <xf numFmtId="0" fontId="0" fillId="0" borderId="0" xfId="0" applyFont="1" applyAlignment="1">
      <alignment/>
    </xf>
    <xf numFmtId="16" fontId="9" fillId="10" borderId="0" xfId="0" applyNumberFormat="1" applyFont="1" applyFill="1" applyAlignment="1">
      <alignment horizontal="left"/>
    </xf>
    <xf numFmtId="0" fontId="11" fillId="13" borderId="0" xfId="0" applyFont="1" applyFill="1" applyAlignment="1">
      <alignment horizontal="left" wrapText="1"/>
    </xf>
    <xf numFmtId="0" fontId="11" fillId="24" borderId="0" xfId="0" applyFont="1" applyFill="1" applyAlignment="1">
      <alignment horizontal="left" wrapText="1"/>
    </xf>
    <xf numFmtId="0" fontId="11" fillId="15" borderId="0" xfId="0" applyFont="1" applyFill="1" applyAlignment="1">
      <alignment horizontal="left" wrapText="1"/>
    </xf>
    <xf numFmtId="0" fontId="0" fillId="11" borderId="18" xfId="0" applyFont="1" applyFill="1" applyBorder="1" applyAlignment="1">
      <alignment horizontal="left" vertical="center" wrapText="1"/>
    </xf>
    <xf numFmtId="198" fontId="0" fillId="11" borderId="12" xfId="50" applyNumberFormat="1" applyFont="1" applyFill="1" applyBorder="1" applyAlignment="1">
      <alignment horizontal="center" vertical="center" wrapText="1"/>
    </xf>
    <xf numFmtId="198" fontId="0" fillId="11" borderId="17" xfId="50" applyNumberFormat="1" applyFont="1" applyFill="1" applyBorder="1" applyAlignment="1">
      <alignment horizontal="center" vertical="center" wrapText="1"/>
    </xf>
    <xf numFmtId="44" fontId="0" fillId="11" borderId="14" xfId="50" applyFont="1" applyFill="1" applyBorder="1" applyAlignment="1">
      <alignment horizontal="center" vertical="center" wrapText="1"/>
    </xf>
    <xf numFmtId="44" fontId="0" fillId="11" borderId="11" xfId="50" applyFont="1" applyFill="1" applyBorder="1" applyAlignment="1">
      <alignment horizontal="center" vertical="center" wrapText="1"/>
    </xf>
    <xf numFmtId="0" fontId="0" fillId="11" borderId="18" xfId="0" applyFill="1" applyBorder="1" applyAlignment="1">
      <alignment horizontal="center" vertical="center" wrapText="1"/>
    </xf>
    <xf numFmtId="43" fontId="0" fillId="0" borderId="16" xfId="48" applyFont="1" applyBorder="1" applyAlignment="1">
      <alignment horizontal="left" vertical="center" wrapText="1"/>
      <protection/>
    </xf>
    <xf numFmtId="0" fontId="1" fillId="24" borderId="12" xfId="0" applyFont="1" applyFill="1" applyBorder="1" applyAlignment="1">
      <alignment horizontal="left" vertical="center" wrapText="1"/>
    </xf>
    <xf numFmtId="43" fontId="0" fillId="11" borderId="16" xfId="48" applyFont="1" applyFill="1" applyBorder="1" applyAlignment="1">
      <alignment horizontal="center" vertical="center" wrapText="1"/>
      <protection/>
    </xf>
    <xf numFmtId="198" fontId="0" fillId="11" borderId="12" xfId="50" applyNumberFormat="1" applyFont="1" applyFill="1" applyBorder="1" applyAlignment="1">
      <alignment horizontal="center" vertical="center" wrapText="1"/>
    </xf>
    <xf numFmtId="44" fontId="0" fillId="11" borderId="14" xfId="50" applyFont="1" applyFill="1" applyBorder="1" applyAlignment="1">
      <alignment horizontal="center" vertical="center" wrapText="1"/>
    </xf>
    <xf numFmtId="44" fontId="0" fillId="11" borderId="11" xfId="50" applyFont="1" applyFill="1" applyBorder="1" applyAlignment="1">
      <alignment horizontal="center" vertical="center" wrapText="1"/>
    </xf>
    <xf numFmtId="44" fontId="0" fillId="11" borderId="15" xfId="50" applyFont="1" applyFill="1" applyBorder="1" applyAlignment="1">
      <alignment horizontal="center" vertical="center" wrapText="1"/>
    </xf>
    <xf numFmtId="198" fontId="0" fillId="24" borderId="17" xfId="50" applyNumberFormat="1" applyFont="1" applyFill="1" applyBorder="1" applyAlignment="1">
      <alignment horizontal="center" vertical="center" wrapText="1"/>
    </xf>
    <xf numFmtId="44" fontId="0" fillId="11" borderId="12" xfId="50" applyFont="1" applyFill="1" applyBorder="1" applyAlignment="1">
      <alignment horizontal="center" vertical="center" wrapText="1"/>
    </xf>
    <xf numFmtId="44" fontId="0" fillId="11" borderId="13" xfId="50" applyFont="1" applyFill="1" applyBorder="1" applyAlignment="1">
      <alignment horizontal="center" vertical="center" wrapText="1"/>
    </xf>
    <xf numFmtId="44" fontId="0" fillId="11" borderId="17" xfId="50" applyFont="1" applyFill="1" applyBorder="1" applyAlignment="1">
      <alignment horizontal="center" vertical="center" wrapText="1"/>
    </xf>
    <xf numFmtId="198" fontId="0" fillId="0" borderId="13" xfId="50" applyNumberFormat="1" applyFont="1" applyBorder="1" applyAlignment="1">
      <alignment horizontal="center" vertical="center" wrapText="1"/>
    </xf>
    <xf numFmtId="0" fontId="1" fillId="24" borderId="10" xfId="0" applyFont="1" applyFill="1" applyBorder="1" applyAlignment="1">
      <alignment horizontal="left" vertical="center" wrapText="1"/>
    </xf>
    <xf numFmtId="0" fontId="0" fillId="0" borderId="13" xfId="0" applyFont="1" applyBorder="1" applyAlignment="1">
      <alignment horizontal="left" vertical="center" wrapText="1"/>
    </xf>
    <xf numFmtId="44" fontId="1" fillId="0" borderId="0" xfId="50" applyFont="1" applyAlignment="1">
      <alignment/>
    </xf>
    <xf numFmtId="0" fontId="1" fillId="11" borderId="22"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1" fillId="11" borderId="23" xfId="0" applyFont="1" applyFill="1" applyBorder="1" applyAlignment="1">
      <alignment horizontal="center" vertical="center" wrapText="1"/>
    </xf>
    <xf numFmtId="0" fontId="9" fillId="11" borderId="34" xfId="0" applyFont="1" applyFill="1" applyBorder="1" applyAlignment="1">
      <alignment horizontal="center" vertical="center" wrapText="1"/>
    </xf>
    <xf numFmtId="0" fontId="1" fillId="11" borderId="12" xfId="0" applyFont="1" applyFill="1" applyBorder="1" applyAlignment="1">
      <alignment vertical="center" wrapText="1"/>
    </xf>
    <xf numFmtId="0" fontId="1" fillId="11" borderId="12" xfId="0" applyFont="1" applyFill="1" applyBorder="1" applyAlignment="1">
      <alignment horizontal="left" vertical="center" wrapText="1"/>
    </xf>
    <xf numFmtId="0" fontId="15" fillId="26" borderId="10" xfId="0" applyFont="1" applyFill="1" applyBorder="1" applyAlignment="1">
      <alignment horizontal="left" vertical="center" wrapText="1"/>
    </xf>
    <xf numFmtId="0" fontId="14" fillId="26" borderId="10" xfId="0" applyFont="1" applyFill="1" applyBorder="1" applyAlignment="1">
      <alignment vertical="center" wrapText="1"/>
    </xf>
    <xf numFmtId="3" fontId="0" fillId="0" borderId="0" xfId="0" applyNumberFormat="1" applyBorder="1" applyAlignment="1">
      <alignment/>
    </xf>
    <xf numFmtId="3" fontId="0" fillId="0" borderId="0" xfId="0" applyNumberFormat="1" applyBorder="1" applyAlignment="1">
      <alignment wrapText="1"/>
    </xf>
    <xf numFmtId="43" fontId="0" fillId="26" borderId="16" xfId="48" applyFont="1" applyFill="1" applyBorder="1" applyAlignment="1">
      <alignment horizontal="left" vertical="center" wrapText="1"/>
      <protection/>
    </xf>
    <xf numFmtId="43" fontId="0" fillId="26" borderId="16" xfId="48" applyFont="1" applyFill="1" applyBorder="1" applyAlignment="1">
      <alignment horizontal="center" vertical="center" wrapText="1"/>
      <protection/>
    </xf>
    <xf numFmtId="0" fontId="0" fillId="26" borderId="10" xfId="0" applyFont="1" applyFill="1" applyBorder="1" applyAlignment="1">
      <alignment horizontal="left" vertical="center" wrapText="1"/>
    </xf>
    <xf numFmtId="0" fontId="16" fillId="26" borderId="10" xfId="0" applyFont="1" applyFill="1" applyBorder="1" applyAlignment="1">
      <alignment horizontal="left" vertical="center" wrapText="1"/>
    </xf>
    <xf numFmtId="0" fontId="1" fillId="11" borderId="35" xfId="0" applyFont="1" applyFill="1" applyBorder="1" applyAlignment="1">
      <alignment horizontal="left" vertical="center" wrapText="1"/>
    </xf>
    <xf numFmtId="0" fontId="1" fillId="11" borderId="36" xfId="0" applyFont="1" applyFill="1" applyBorder="1" applyAlignment="1">
      <alignment horizontal="left" vertical="center" wrapText="1"/>
    </xf>
    <xf numFmtId="0" fontId="1" fillId="11" borderId="12" xfId="0" applyFont="1" applyFill="1" applyBorder="1" applyAlignment="1">
      <alignment horizontal="left" vertical="center" wrapText="1"/>
    </xf>
    <xf numFmtId="0" fontId="1" fillId="11" borderId="37" xfId="0" applyFont="1" applyFill="1" applyBorder="1" applyAlignment="1">
      <alignment horizontal="left" vertical="center" wrapText="1"/>
    </xf>
    <xf numFmtId="0" fontId="0" fillId="24" borderId="38"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39" xfId="0" applyFont="1" applyFill="1" applyBorder="1" applyAlignment="1">
      <alignment horizontal="left" vertical="center" wrapText="1"/>
    </xf>
    <xf numFmtId="0" fontId="0" fillId="24" borderId="40" xfId="0" applyFont="1" applyFill="1" applyBorder="1" applyAlignment="1">
      <alignment horizontal="left" vertical="center" wrapText="1"/>
    </xf>
    <xf numFmtId="0" fontId="1" fillId="24" borderId="37" xfId="0" applyFont="1" applyFill="1" applyBorder="1" applyAlignment="1">
      <alignment horizontal="center" vertical="center" wrapText="1"/>
    </xf>
    <xf numFmtId="0" fontId="1" fillId="24" borderId="36"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6" fillId="27" borderId="41" xfId="0" applyFont="1" applyFill="1" applyBorder="1" applyAlignment="1">
      <alignment horizontal="center"/>
    </xf>
    <xf numFmtId="0" fontId="6" fillId="27" borderId="42" xfId="0" applyFont="1" applyFill="1" applyBorder="1" applyAlignment="1">
      <alignment horizontal="center"/>
    </xf>
    <xf numFmtId="0" fontId="6" fillId="27" borderId="43" xfId="0" applyFont="1" applyFill="1" applyBorder="1" applyAlignment="1">
      <alignment horizontal="center"/>
    </xf>
    <xf numFmtId="44" fontId="1" fillId="11" borderId="41" xfId="50" applyFont="1" applyFill="1" applyBorder="1" applyAlignment="1">
      <alignment horizontal="center" vertical="center" wrapText="1"/>
    </xf>
    <xf numFmtId="44" fontId="1" fillId="11" borderId="42" xfId="50" applyFont="1" applyFill="1" applyBorder="1" applyAlignment="1">
      <alignment horizontal="center" vertical="center" wrapText="1"/>
    </xf>
    <xf numFmtId="44" fontId="1" fillId="11" borderId="43" xfId="50" applyFont="1" applyFill="1" applyBorder="1" applyAlignment="1">
      <alignment horizontal="center" vertical="center" wrapText="1"/>
    </xf>
    <xf numFmtId="0" fontId="0" fillId="24" borderId="38" xfId="0" applyFill="1" applyBorder="1" applyAlignment="1">
      <alignment horizontal="left" vertical="center" wrapText="1"/>
    </xf>
    <xf numFmtId="0" fontId="0" fillId="24" borderId="40" xfId="0" applyFill="1" applyBorder="1" applyAlignment="1">
      <alignment horizontal="left" vertical="center" wrapText="1"/>
    </xf>
    <xf numFmtId="0" fontId="0" fillId="24" borderId="10" xfId="0" applyFill="1" applyBorder="1" applyAlignment="1">
      <alignment horizontal="left" vertical="center" wrapText="1"/>
    </xf>
    <xf numFmtId="0" fontId="1" fillId="0" borderId="11" xfId="0" applyFont="1" applyBorder="1" applyAlignment="1">
      <alignment horizontal="left"/>
    </xf>
    <xf numFmtId="0" fontId="0" fillId="0" borderId="11" xfId="0"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pageSetUpPr fitToPage="1"/>
  </sheetPr>
  <dimension ref="A1:IV53"/>
  <sheetViews>
    <sheetView tabSelected="1" zoomScalePageLayoutView="0" workbookViewId="0" topLeftCell="A1">
      <pane ySplit="3" topLeftCell="BM19" activePane="bottomLeft" state="frozen"/>
      <selection pane="topLeft" activeCell="A1" sqref="A1"/>
      <selection pane="bottomLeft" activeCell="D17" sqref="D17"/>
    </sheetView>
  </sheetViews>
  <sheetFormatPr defaultColWidth="11.421875" defaultRowHeight="12.75"/>
  <cols>
    <col min="1" max="1" width="17.8515625" style="4" customWidth="1"/>
    <col min="2" max="2" width="16.421875" style="0" customWidth="1"/>
    <col min="3" max="3" width="47.140625" style="0" customWidth="1"/>
    <col min="4" max="4" width="20.7109375" style="0" customWidth="1"/>
    <col min="5" max="5" width="19.00390625" style="3" customWidth="1"/>
    <col min="6" max="6" width="16.57421875" style="3" customWidth="1"/>
    <col min="7" max="7" width="34.421875" style="0" customWidth="1"/>
    <col min="8" max="8" width="17.00390625" style="0" customWidth="1"/>
    <col min="9" max="9" width="29.7109375" style="0" customWidth="1"/>
    <col min="10" max="13" width="17.00390625" style="7" customWidth="1"/>
    <col min="14" max="19" width="10.7109375" style="7" customWidth="1"/>
    <col min="20" max="20" width="18.57421875" style="7" customWidth="1"/>
    <col min="21" max="21" width="29.00390625" style="0" customWidth="1"/>
    <col min="22" max="37" width="11.421875" style="1" customWidth="1"/>
    <col min="38" max="38" width="11.421875" style="156" customWidth="1"/>
    <col min="39" max="16384" width="11.421875" style="1" customWidth="1"/>
  </cols>
  <sheetData>
    <row r="1" spans="10:12" ht="13.5" thickBot="1">
      <c r="J1" s="147">
        <f>SUM(J4:J53)</f>
        <v>3525992</v>
      </c>
      <c r="K1" s="7">
        <f>SUM(K4:K53)</f>
        <v>2212772</v>
      </c>
      <c r="L1" s="147">
        <f>SUM(L4:L53)</f>
        <v>5738764</v>
      </c>
    </row>
    <row r="2" spans="4:20" ht="27" thickBot="1">
      <c r="D2" s="6" t="s">
        <v>10</v>
      </c>
      <c r="E2" s="24" t="s">
        <v>27</v>
      </c>
      <c r="J2" s="176" t="s">
        <v>6</v>
      </c>
      <c r="K2" s="177"/>
      <c r="L2" s="177"/>
      <c r="M2" s="178"/>
      <c r="N2" s="173" t="s">
        <v>9</v>
      </c>
      <c r="O2" s="174"/>
      <c r="P2" s="174"/>
      <c r="Q2" s="174"/>
      <c r="R2" s="174"/>
      <c r="S2" s="175"/>
      <c r="T2"/>
    </row>
    <row r="3" spans="1:256" s="12" customFormat="1" ht="26.25" customHeight="1" thickBot="1">
      <c r="A3" s="151" t="s">
        <v>11</v>
      </c>
      <c r="B3" s="148" t="s">
        <v>12</v>
      </c>
      <c r="C3" s="149" t="s">
        <v>3</v>
      </c>
      <c r="D3" s="68" t="s">
        <v>0</v>
      </c>
      <c r="E3" s="69" t="s">
        <v>8</v>
      </c>
      <c r="F3" s="70" t="s">
        <v>5</v>
      </c>
      <c r="G3" s="150" t="s">
        <v>1</v>
      </c>
      <c r="H3" s="71" t="s">
        <v>7</v>
      </c>
      <c r="I3" s="72" t="s">
        <v>4</v>
      </c>
      <c r="J3" s="73" t="s">
        <v>19</v>
      </c>
      <c r="K3" s="74" t="s">
        <v>20</v>
      </c>
      <c r="L3" s="74" t="s">
        <v>21</v>
      </c>
      <c r="M3" s="75" t="s">
        <v>22</v>
      </c>
      <c r="N3" s="76" t="s">
        <v>13</v>
      </c>
      <c r="O3" s="77" t="s">
        <v>14</v>
      </c>
      <c r="P3" s="77" t="s">
        <v>15</v>
      </c>
      <c r="Q3" s="77" t="s">
        <v>16</v>
      </c>
      <c r="R3" s="77" t="s">
        <v>17</v>
      </c>
      <c r="S3" s="78" t="s">
        <v>18</v>
      </c>
      <c r="T3" s="79" t="s">
        <v>23</v>
      </c>
      <c r="U3" s="80" t="s">
        <v>2</v>
      </c>
      <c r="V3" s="1"/>
      <c r="W3" s="1"/>
      <c r="X3" s="1"/>
      <c r="Y3" s="1"/>
      <c r="Z3" s="1"/>
      <c r="AA3" s="1"/>
      <c r="AB3" s="1"/>
      <c r="AC3" s="1"/>
      <c r="AD3" s="1"/>
      <c r="AE3" s="1"/>
      <c r="AF3" s="1"/>
      <c r="AG3" s="1"/>
      <c r="AH3" s="1"/>
      <c r="AI3" s="1"/>
      <c r="AJ3" s="1"/>
      <c r="AK3" s="1"/>
      <c r="AL3" s="156"/>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38" s="2" customFormat="1" ht="81" customHeight="1">
      <c r="A4" s="162" t="s">
        <v>25</v>
      </c>
      <c r="B4" s="168" t="s">
        <v>26</v>
      </c>
      <c r="C4" s="34" t="s">
        <v>478</v>
      </c>
      <c r="D4" s="33" t="s">
        <v>479</v>
      </c>
      <c r="E4" s="25"/>
      <c r="F4" s="25">
        <v>2</v>
      </c>
      <c r="G4" s="35" t="s">
        <v>441</v>
      </c>
      <c r="H4" s="33" t="s">
        <v>480</v>
      </c>
      <c r="I4" s="36" t="s">
        <v>442</v>
      </c>
      <c r="J4" s="26"/>
      <c r="K4" s="27"/>
      <c r="L4" s="20">
        <f aca="true" t="shared" si="0" ref="L4:L9">+K4+J4</f>
        <v>0</v>
      </c>
      <c r="M4" s="37" t="s">
        <v>443</v>
      </c>
      <c r="N4" s="31" t="s">
        <v>29</v>
      </c>
      <c r="O4" s="32" t="s">
        <v>29</v>
      </c>
      <c r="P4" s="32" t="s">
        <v>29</v>
      </c>
      <c r="Q4" s="32" t="s">
        <v>29</v>
      </c>
      <c r="R4" s="32" t="s">
        <v>29</v>
      </c>
      <c r="S4" s="15"/>
      <c r="T4" s="30" t="s">
        <v>444</v>
      </c>
      <c r="U4" s="146" t="s">
        <v>445</v>
      </c>
      <c r="AL4" s="157" t="s">
        <v>24</v>
      </c>
    </row>
    <row r="5" spans="1:38" s="2" customFormat="1" ht="81" customHeight="1">
      <c r="A5" s="163"/>
      <c r="B5" s="167"/>
      <c r="C5" s="34" t="s">
        <v>474</v>
      </c>
      <c r="D5" s="155" t="s">
        <v>32</v>
      </c>
      <c r="E5" s="28"/>
      <c r="F5" s="28">
        <v>1</v>
      </c>
      <c r="G5" s="35" t="s">
        <v>441</v>
      </c>
      <c r="H5" s="33" t="s">
        <v>440</v>
      </c>
      <c r="I5" s="33" t="s">
        <v>447</v>
      </c>
      <c r="J5" s="46">
        <v>356000</v>
      </c>
      <c r="K5" s="29"/>
      <c r="L5" s="47">
        <f t="shared" si="0"/>
        <v>356000</v>
      </c>
      <c r="M5" s="37" t="s">
        <v>367</v>
      </c>
      <c r="N5" s="31" t="s">
        <v>29</v>
      </c>
      <c r="O5" s="32" t="s">
        <v>29</v>
      </c>
      <c r="P5" s="32" t="s">
        <v>29</v>
      </c>
      <c r="Q5" s="32" t="s">
        <v>29</v>
      </c>
      <c r="R5" s="32" t="s">
        <v>29</v>
      </c>
      <c r="S5" s="38" t="s">
        <v>29</v>
      </c>
      <c r="T5" s="30" t="s">
        <v>446</v>
      </c>
      <c r="U5" s="22"/>
      <c r="AL5" s="157" t="s">
        <v>24</v>
      </c>
    </row>
    <row r="6" spans="1:38" s="2" customFormat="1" ht="48">
      <c r="A6" s="163"/>
      <c r="B6" s="169" t="s">
        <v>28</v>
      </c>
      <c r="C6" s="34" t="s">
        <v>475</v>
      </c>
      <c r="D6" s="33" t="s">
        <v>448</v>
      </c>
      <c r="E6" s="28"/>
      <c r="F6" s="28">
        <v>2</v>
      </c>
      <c r="G6" s="35" t="s">
        <v>449</v>
      </c>
      <c r="H6" s="33" t="s">
        <v>450</v>
      </c>
      <c r="I6" s="33" t="s">
        <v>62</v>
      </c>
      <c r="J6" s="46">
        <f>Minas!F6/1000*2</f>
        <v>48020</v>
      </c>
      <c r="K6" s="29"/>
      <c r="L6" s="47">
        <f t="shared" si="0"/>
        <v>48020</v>
      </c>
      <c r="M6" s="37" t="s">
        <v>71</v>
      </c>
      <c r="N6" s="31" t="s">
        <v>29</v>
      </c>
      <c r="O6" s="32" t="s">
        <v>29</v>
      </c>
      <c r="P6" s="32" t="s">
        <v>29</v>
      </c>
      <c r="Q6" s="32" t="s">
        <v>29</v>
      </c>
      <c r="R6" s="8"/>
      <c r="S6" s="15"/>
      <c r="T6" s="30" t="s">
        <v>439</v>
      </c>
      <c r="U6" s="22"/>
      <c r="AL6" s="157" t="s">
        <v>24</v>
      </c>
    </row>
    <row r="7" spans="1:38" s="2" customFormat="1" ht="69.75" customHeight="1">
      <c r="A7" s="163"/>
      <c r="B7" s="169"/>
      <c r="C7" s="34" t="s">
        <v>476</v>
      </c>
      <c r="D7" s="33" t="s">
        <v>451</v>
      </c>
      <c r="E7" s="28"/>
      <c r="F7" s="28">
        <v>2</v>
      </c>
      <c r="G7" s="35" t="s">
        <v>452</v>
      </c>
      <c r="H7" s="33" t="s">
        <v>63</v>
      </c>
      <c r="I7" s="33" t="s">
        <v>62</v>
      </c>
      <c r="J7" s="46">
        <v>83000</v>
      </c>
      <c r="K7" s="29"/>
      <c r="L7" s="47">
        <f t="shared" si="0"/>
        <v>83000</v>
      </c>
      <c r="M7" s="37" t="s">
        <v>71</v>
      </c>
      <c r="N7" s="14"/>
      <c r="O7" s="32" t="s">
        <v>29</v>
      </c>
      <c r="P7" s="32" t="s">
        <v>29</v>
      </c>
      <c r="Q7" s="32" t="s">
        <v>29</v>
      </c>
      <c r="R7" s="8"/>
      <c r="S7" s="15"/>
      <c r="T7" s="30" t="s">
        <v>64</v>
      </c>
      <c r="U7" s="146" t="s">
        <v>453</v>
      </c>
      <c r="AL7" s="157" t="s">
        <v>24</v>
      </c>
    </row>
    <row r="8" spans="1:38" s="2" customFormat="1" ht="56.25">
      <c r="A8" s="164"/>
      <c r="B8" s="167"/>
      <c r="C8" s="34" t="s">
        <v>477</v>
      </c>
      <c r="D8" s="33" t="s">
        <v>159</v>
      </c>
      <c r="E8" s="28"/>
      <c r="F8" s="28">
        <v>1</v>
      </c>
      <c r="G8" s="35" t="s">
        <v>157</v>
      </c>
      <c r="H8" s="33" t="s">
        <v>160</v>
      </c>
      <c r="I8" s="33" t="s">
        <v>158</v>
      </c>
      <c r="J8" s="46">
        <v>400000</v>
      </c>
      <c r="K8" s="29"/>
      <c r="L8" s="47">
        <f t="shared" si="0"/>
        <v>400000</v>
      </c>
      <c r="M8" s="37" t="s">
        <v>71</v>
      </c>
      <c r="N8" s="31" t="s">
        <v>29</v>
      </c>
      <c r="O8" s="32" t="s">
        <v>29</v>
      </c>
      <c r="P8" s="32" t="s">
        <v>29</v>
      </c>
      <c r="Q8" s="32" t="s">
        <v>29</v>
      </c>
      <c r="R8" s="32" t="s">
        <v>29</v>
      </c>
      <c r="S8" s="15"/>
      <c r="T8" s="30" t="s">
        <v>455</v>
      </c>
      <c r="U8" s="146" t="s">
        <v>454</v>
      </c>
      <c r="AL8" s="157" t="s">
        <v>24</v>
      </c>
    </row>
    <row r="9" spans="1:38" s="2" customFormat="1" ht="45">
      <c r="A9" s="152" t="s">
        <v>25</v>
      </c>
      <c r="B9" s="49" t="s">
        <v>65</v>
      </c>
      <c r="C9" s="34" t="s">
        <v>481</v>
      </c>
      <c r="D9" s="154" t="s">
        <v>66</v>
      </c>
      <c r="E9" s="19"/>
      <c r="F9" s="19">
        <v>1</v>
      </c>
      <c r="G9" s="52" t="s">
        <v>67</v>
      </c>
      <c r="H9" s="33" t="s">
        <v>68</v>
      </c>
      <c r="I9" s="33" t="s">
        <v>69</v>
      </c>
      <c r="J9" s="14"/>
      <c r="K9" s="15"/>
      <c r="L9" s="20">
        <f t="shared" si="0"/>
        <v>0</v>
      </c>
      <c r="M9" s="37" t="s">
        <v>70</v>
      </c>
      <c r="N9" s="31" t="s">
        <v>29</v>
      </c>
      <c r="O9" s="32" t="s">
        <v>29</v>
      </c>
      <c r="P9" s="32" t="s">
        <v>29</v>
      </c>
      <c r="Q9" s="32" t="s">
        <v>29</v>
      </c>
      <c r="R9" s="8"/>
      <c r="S9" s="15"/>
      <c r="T9" s="30" t="s">
        <v>31</v>
      </c>
      <c r="U9" s="22"/>
      <c r="AL9" s="157" t="s">
        <v>24</v>
      </c>
    </row>
    <row r="10" spans="1:38" s="2" customFormat="1" ht="54.75" customHeight="1">
      <c r="A10" s="165" t="s">
        <v>25</v>
      </c>
      <c r="B10" s="179" t="s">
        <v>30</v>
      </c>
      <c r="C10" s="50" t="s">
        <v>482</v>
      </c>
      <c r="D10" s="51" t="s">
        <v>459</v>
      </c>
      <c r="E10" s="19"/>
      <c r="F10" s="19">
        <v>1</v>
      </c>
      <c r="G10" s="35" t="s">
        <v>457</v>
      </c>
      <c r="H10" s="33" t="s">
        <v>458</v>
      </c>
      <c r="I10" s="33" t="s">
        <v>72</v>
      </c>
      <c r="J10" s="110">
        <v>60000</v>
      </c>
      <c r="K10" s="110"/>
      <c r="L10" s="47">
        <f aca="true" t="shared" si="1" ref="L10:L53">+K10+J10</f>
        <v>60000</v>
      </c>
      <c r="M10" s="37" t="s">
        <v>71</v>
      </c>
      <c r="N10" s="14"/>
      <c r="O10" s="32" t="s">
        <v>29</v>
      </c>
      <c r="P10" s="32" t="s">
        <v>29</v>
      </c>
      <c r="Q10" s="32" t="s">
        <v>29</v>
      </c>
      <c r="R10" s="32" t="s">
        <v>29</v>
      </c>
      <c r="S10" s="38" t="s">
        <v>29</v>
      </c>
      <c r="T10" s="30" t="s">
        <v>73</v>
      </c>
      <c r="U10" s="22"/>
      <c r="AL10" s="157" t="s">
        <v>24</v>
      </c>
    </row>
    <row r="11" spans="1:38" s="2" customFormat="1" ht="51" customHeight="1">
      <c r="A11" s="163"/>
      <c r="B11" s="180"/>
      <c r="C11" s="50" t="s">
        <v>483</v>
      </c>
      <c r="D11" s="51" t="s">
        <v>74</v>
      </c>
      <c r="E11" s="19"/>
      <c r="F11" s="19">
        <v>2</v>
      </c>
      <c r="G11" s="52" t="s">
        <v>456</v>
      </c>
      <c r="H11" s="33" t="s">
        <v>75</v>
      </c>
      <c r="I11" s="33" t="s">
        <v>78</v>
      </c>
      <c r="J11" s="110">
        <v>9000</v>
      </c>
      <c r="K11" s="110"/>
      <c r="L11" s="47">
        <f t="shared" si="1"/>
        <v>9000</v>
      </c>
      <c r="M11" s="37" t="s">
        <v>71</v>
      </c>
      <c r="N11" s="14"/>
      <c r="O11" s="32" t="s">
        <v>29</v>
      </c>
      <c r="P11" s="32" t="s">
        <v>29</v>
      </c>
      <c r="Q11" s="32" t="s">
        <v>29</v>
      </c>
      <c r="R11" s="32" t="s">
        <v>29</v>
      </c>
      <c r="S11" s="15"/>
      <c r="T11" s="30" t="s">
        <v>73</v>
      </c>
      <c r="U11" s="22"/>
      <c r="AL11" s="157" t="s">
        <v>24</v>
      </c>
    </row>
    <row r="12" spans="1:38" s="2" customFormat="1" ht="57.75" customHeight="1">
      <c r="A12" s="164"/>
      <c r="B12" s="181"/>
      <c r="C12" s="50" t="s">
        <v>484</v>
      </c>
      <c r="D12" s="154" t="s">
        <v>76</v>
      </c>
      <c r="E12" s="19">
        <v>100</v>
      </c>
      <c r="F12" s="19">
        <v>5</v>
      </c>
      <c r="G12" s="52" t="s">
        <v>485</v>
      </c>
      <c r="H12" s="33" t="s">
        <v>77</v>
      </c>
      <c r="I12" s="33" t="s">
        <v>79</v>
      </c>
      <c r="J12" s="110">
        <v>4000</v>
      </c>
      <c r="K12" s="110"/>
      <c r="L12" s="47">
        <f t="shared" si="1"/>
        <v>4000</v>
      </c>
      <c r="M12" s="37" t="s">
        <v>71</v>
      </c>
      <c r="N12" s="14"/>
      <c r="O12" s="32" t="s">
        <v>29</v>
      </c>
      <c r="P12" s="32" t="s">
        <v>29</v>
      </c>
      <c r="Q12" s="32" t="s">
        <v>29</v>
      </c>
      <c r="R12" s="32" t="s">
        <v>29</v>
      </c>
      <c r="S12" s="15"/>
      <c r="T12" s="30" t="s">
        <v>73</v>
      </c>
      <c r="U12" s="22"/>
      <c r="AL12" s="157"/>
    </row>
    <row r="13" spans="1:38" s="2" customFormat="1" ht="127.5" customHeight="1">
      <c r="A13" s="152" t="s">
        <v>25</v>
      </c>
      <c r="B13" s="49" t="s">
        <v>80</v>
      </c>
      <c r="C13" s="50" t="s">
        <v>460</v>
      </c>
      <c r="D13" s="154" t="s">
        <v>461</v>
      </c>
      <c r="E13" s="19">
        <v>15</v>
      </c>
      <c r="F13" s="19">
        <v>3</v>
      </c>
      <c r="G13" s="52" t="s">
        <v>462</v>
      </c>
      <c r="H13" s="33" t="s">
        <v>463</v>
      </c>
      <c r="I13" s="33" t="s">
        <v>464</v>
      </c>
      <c r="J13" s="110">
        <v>39500</v>
      </c>
      <c r="K13" s="110"/>
      <c r="L13" s="47">
        <f t="shared" si="1"/>
        <v>39500</v>
      </c>
      <c r="M13" s="37" t="s">
        <v>71</v>
      </c>
      <c r="N13" s="31" t="s">
        <v>29</v>
      </c>
      <c r="O13" s="32" t="s">
        <v>29</v>
      </c>
      <c r="P13" s="32" t="s">
        <v>29</v>
      </c>
      <c r="Q13" s="32" t="s">
        <v>29</v>
      </c>
      <c r="R13" s="32" t="s">
        <v>29</v>
      </c>
      <c r="S13" s="38" t="s">
        <v>29</v>
      </c>
      <c r="T13" s="30" t="s">
        <v>465</v>
      </c>
      <c r="U13" s="22"/>
      <c r="AL13" s="157"/>
    </row>
    <row r="14" spans="1:38" s="2" customFormat="1" ht="12.75">
      <c r="A14" s="54"/>
      <c r="B14" s="55"/>
      <c r="C14" s="56"/>
      <c r="D14" s="56"/>
      <c r="E14" s="57"/>
      <c r="F14" s="57"/>
      <c r="G14" s="58"/>
      <c r="H14" s="59"/>
      <c r="I14" s="59"/>
      <c r="J14" s="60"/>
      <c r="K14" s="61"/>
      <c r="L14" s="62"/>
      <c r="M14" s="55"/>
      <c r="N14" s="63"/>
      <c r="O14" s="64"/>
      <c r="P14" s="64"/>
      <c r="Q14" s="64"/>
      <c r="R14" s="64"/>
      <c r="S14" s="65"/>
      <c r="T14" s="66"/>
      <c r="U14" s="67"/>
      <c r="AL14" s="157"/>
    </row>
    <row r="15" spans="1:38" s="2" customFormat="1" ht="120">
      <c r="A15" s="153" t="s">
        <v>88</v>
      </c>
      <c r="B15" s="49" t="s">
        <v>81</v>
      </c>
      <c r="C15" s="50" t="s">
        <v>466</v>
      </c>
      <c r="D15" s="51" t="s">
        <v>354</v>
      </c>
      <c r="E15" s="19"/>
      <c r="F15" s="19"/>
      <c r="G15" s="52" t="s">
        <v>353</v>
      </c>
      <c r="H15" s="33" t="s">
        <v>83</v>
      </c>
      <c r="I15" s="33" t="s">
        <v>84</v>
      </c>
      <c r="J15" s="110">
        <v>4800</v>
      </c>
      <c r="K15" s="110"/>
      <c r="L15" s="20">
        <f t="shared" si="1"/>
        <v>4800</v>
      </c>
      <c r="M15" s="37" t="s">
        <v>71</v>
      </c>
      <c r="N15" s="14"/>
      <c r="O15" s="32" t="s">
        <v>29</v>
      </c>
      <c r="P15" s="32" t="s">
        <v>29</v>
      </c>
      <c r="Q15" s="32" t="s">
        <v>29</v>
      </c>
      <c r="R15" s="32" t="s">
        <v>29</v>
      </c>
      <c r="S15" s="15"/>
      <c r="T15" s="30" t="s">
        <v>82</v>
      </c>
      <c r="U15" s="22"/>
      <c r="AL15" s="157"/>
    </row>
    <row r="16" spans="1:38" s="2" customFormat="1" ht="12.75">
      <c r="A16" s="88"/>
      <c r="B16" s="55"/>
      <c r="C16" s="56"/>
      <c r="D16" s="56"/>
      <c r="E16" s="135"/>
      <c r="F16" s="135"/>
      <c r="G16" s="58"/>
      <c r="H16" s="59"/>
      <c r="I16" s="59"/>
      <c r="J16" s="136"/>
      <c r="K16" s="136"/>
      <c r="L16" s="143"/>
      <c r="M16" s="55"/>
      <c r="N16" s="141"/>
      <c r="O16" s="64"/>
      <c r="P16" s="64"/>
      <c r="Q16" s="64"/>
      <c r="R16" s="64"/>
      <c r="S16" s="142"/>
      <c r="T16" s="66"/>
      <c r="U16" s="67"/>
      <c r="AL16" s="157"/>
    </row>
    <row r="17" spans="1:38" s="2" customFormat="1" ht="114.75" customHeight="1">
      <c r="A17" s="165" t="s">
        <v>87</v>
      </c>
      <c r="B17" s="49" t="s">
        <v>165</v>
      </c>
      <c r="C17" s="50" t="s">
        <v>486</v>
      </c>
      <c r="D17" s="154" t="s">
        <v>468</v>
      </c>
      <c r="E17" s="19">
        <v>150</v>
      </c>
      <c r="F17" s="19">
        <v>20</v>
      </c>
      <c r="G17" s="52" t="s">
        <v>469</v>
      </c>
      <c r="H17" s="33" t="s">
        <v>85</v>
      </c>
      <c r="I17" s="33" t="s">
        <v>467</v>
      </c>
      <c r="J17" s="110">
        <v>60000</v>
      </c>
      <c r="K17" s="110"/>
      <c r="L17" s="20">
        <f t="shared" si="1"/>
        <v>60000</v>
      </c>
      <c r="M17" s="37" t="s">
        <v>71</v>
      </c>
      <c r="N17" s="14"/>
      <c r="O17" s="32" t="s">
        <v>29</v>
      </c>
      <c r="P17" s="32" t="s">
        <v>29</v>
      </c>
      <c r="Q17" s="32" t="s">
        <v>29</v>
      </c>
      <c r="R17" s="8"/>
      <c r="S17" s="15"/>
      <c r="T17" s="30" t="s">
        <v>86</v>
      </c>
      <c r="U17" s="22"/>
      <c r="AL17" s="157"/>
    </row>
    <row r="18" spans="1:38" s="2" customFormat="1" ht="99" customHeight="1">
      <c r="A18" s="163"/>
      <c r="B18" s="166" t="s">
        <v>89</v>
      </c>
      <c r="C18" s="50" t="s">
        <v>487</v>
      </c>
      <c r="D18" s="154" t="s">
        <v>90</v>
      </c>
      <c r="E18" s="19">
        <v>15</v>
      </c>
      <c r="F18" s="19">
        <v>3</v>
      </c>
      <c r="G18" s="52" t="s">
        <v>488</v>
      </c>
      <c r="H18" s="33" t="s">
        <v>91</v>
      </c>
      <c r="I18" s="33" t="s">
        <v>92</v>
      </c>
      <c r="J18" s="110"/>
      <c r="K18" s="110"/>
      <c r="L18" s="20">
        <f t="shared" si="1"/>
        <v>0</v>
      </c>
      <c r="M18" s="37" t="s">
        <v>93</v>
      </c>
      <c r="N18" s="14"/>
      <c r="O18" s="32" t="s">
        <v>29</v>
      </c>
      <c r="P18" s="32" t="s">
        <v>29</v>
      </c>
      <c r="Q18" s="32" t="s">
        <v>29</v>
      </c>
      <c r="R18" s="32" t="s">
        <v>29</v>
      </c>
      <c r="S18" s="15"/>
      <c r="T18" s="30" t="s">
        <v>94</v>
      </c>
      <c r="U18" s="22"/>
      <c r="AL18" s="157"/>
    </row>
    <row r="19" spans="1:38" s="2" customFormat="1" ht="67.5">
      <c r="A19" s="164"/>
      <c r="B19" s="167"/>
      <c r="C19" s="50" t="s">
        <v>164</v>
      </c>
      <c r="D19" s="51" t="s">
        <v>95</v>
      </c>
      <c r="E19" s="19"/>
      <c r="F19" s="19">
        <v>1</v>
      </c>
      <c r="G19" s="52" t="s">
        <v>96</v>
      </c>
      <c r="H19" s="33" t="s">
        <v>97</v>
      </c>
      <c r="I19" s="33" t="s">
        <v>100</v>
      </c>
      <c r="J19" s="110">
        <v>8000</v>
      </c>
      <c r="K19" s="110">
        <f>52000*2</f>
        <v>104000</v>
      </c>
      <c r="L19" s="47">
        <f t="shared" si="1"/>
        <v>112000</v>
      </c>
      <c r="M19" s="48" t="s">
        <v>101</v>
      </c>
      <c r="N19" s="14"/>
      <c r="O19" s="32" t="s">
        <v>29</v>
      </c>
      <c r="P19" s="32" t="s">
        <v>29</v>
      </c>
      <c r="Q19" s="32" t="s">
        <v>29</v>
      </c>
      <c r="R19" s="32" t="s">
        <v>29</v>
      </c>
      <c r="S19" s="15"/>
      <c r="T19" s="30" t="s">
        <v>99</v>
      </c>
      <c r="U19" s="30" t="s">
        <v>98</v>
      </c>
      <c r="AL19" s="157"/>
    </row>
    <row r="20" spans="1:38" s="2" customFormat="1" ht="12.75">
      <c r="A20" s="54"/>
      <c r="B20" s="55"/>
      <c r="C20" s="56"/>
      <c r="D20" s="56"/>
      <c r="E20" s="57"/>
      <c r="F20" s="57"/>
      <c r="G20" s="58"/>
      <c r="H20" s="59"/>
      <c r="I20" s="59"/>
      <c r="J20" s="60"/>
      <c r="K20" s="61"/>
      <c r="L20" s="62"/>
      <c r="M20" s="82"/>
      <c r="N20" s="60"/>
      <c r="O20" s="64"/>
      <c r="P20" s="64"/>
      <c r="Q20" s="64"/>
      <c r="R20" s="64"/>
      <c r="S20" s="61"/>
      <c r="T20" s="66"/>
      <c r="U20" s="83"/>
      <c r="AL20" s="157"/>
    </row>
    <row r="21" spans="1:38" s="2" customFormat="1" ht="56.25">
      <c r="A21" s="165" t="s">
        <v>102</v>
      </c>
      <c r="B21" s="166" t="s">
        <v>103</v>
      </c>
      <c r="C21" s="50" t="s">
        <v>489</v>
      </c>
      <c r="D21" s="154" t="s">
        <v>104</v>
      </c>
      <c r="E21" s="19">
        <v>8</v>
      </c>
      <c r="F21" s="19">
        <v>1</v>
      </c>
      <c r="G21" s="52" t="s">
        <v>113</v>
      </c>
      <c r="H21" s="33" t="s">
        <v>114</v>
      </c>
      <c r="I21" s="33" t="s">
        <v>115</v>
      </c>
      <c r="J21" s="110">
        <v>4000</v>
      </c>
      <c r="K21" s="15"/>
      <c r="L21" s="47">
        <f t="shared" si="1"/>
        <v>4000</v>
      </c>
      <c r="M21" s="37" t="s">
        <v>71</v>
      </c>
      <c r="N21" s="14"/>
      <c r="O21" s="32" t="s">
        <v>29</v>
      </c>
      <c r="P21" s="32" t="s">
        <v>29</v>
      </c>
      <c r="Q21" s="32" t="s">
        <v>29</v>
      </c>
      <c r="R21" s="32" t="s">
        <v>29</v>
      </c>
      <c r="S21" s="15"/>
      <c r="T21" s="30" t="s">
        <v>116</v>
      </c>
      <c r="U21" s="30" t="s">
        <v>117</v>
      </c>
      <c r="AL21" s="157"/>
    </row>
    <row r="22" spans="1:38" s="2" customFormat="1" ht="112.5">
      <c r="A22" s="164"/>
      <c r="B22" s="167"/>
      <c r="C22" s="50" t="s">
        <v>471</v>
      </c>
      <c r="D22" s="51" t="s">
        <v>330</v>
      </c>
      <c r="E22" s="19"/>
      <c r="F22" s="19">
        <v>3</v>
      </c>
      <c r="G22" s="52" t="s">
        <v>470</v>
      </c>
      <c r="H22" s="33" t="s">
        <v>161</v>
      </c>
      <c r="I22" s="33" t="s">
        <v>162</v>
      </c>
      <c r="J22" s="110">
        <f>30000</f>
        <v>30000</v>
      </c>
      <c r="K22" s="15"/>
      <c r="L22" s="47">
        <f t="shared" si="1"/>
        <v>30000</v>
      </c>
      <c r="M22" s="37" t="s">
        <v>71</v>
      </c>
      <c r="N22" s="14"/>
      <c r="O22" s="32" t="s">
        <v>29</v>
      </c>
      <c r="P22" s="32" t="s">
        <v>29</v>
      </c>
      <c r="Q22" s="32" t="s">
        <v>29</v>
      </c>
      <c r="R22" s="32" t="s">
        <v>29</v>
      </c>
      <c r="S22" s="15"/>
      <c r="T22" s="30" t="s">
        <v>163</v>
      </c>
      <c r="U22" s="30" t="s">
        <v>329</v>
      </c>
      <c r="AL22" s="157"/>
    </row>
    <row r="23" spans="1:38" s="2" customFormat="1" ht="12.75">
      <c r="A23" s="88"/>
      <c r="B23" s="55"/>
      <c r="C23" s="56"/>
      <c r="D23" s="56"/>
      <c r="E23" s="89"/>
      <c r="F23" s="89"/>
      <c r="G23" s="90"/>
      <c r="H23" s="59"/>
      <c r="I23" s="59"/>
      <c r="J23" s="91"/>
      <c r="K23" s="92"/>
      <c r="L23" s="93">
        <f t="shared" si="1"/>
        <v>0</v>
      </c>
      <c r="M23" s="94"/>
      <c r="N23" s="95"/>
      <c r="O23" s="96"/>
      <c r="P23" s="96"/>
      <c r="Q23" s="96"/>
      <c r="R23" s="96"/>
      <c r="S23" s="97"/>
      <c r="T23" s="66"/>
      <c r="U23" s="67"/>
      <c r="AL23" s="157"/>
    </row>
    <row r="24" spans="1:38" s="2" customFormat="1" ht="96">
      <c r="A24" s="165" t="s">
        <v>118</v>
      </c>
      <c r="B24" s="49" t="s">
        <v>119</v>
      </c>
      <c r="C24" s="50" t="s">
        <v>490</v>
      </c>
      <c r="D24" s="51" t="s">
        <v>408</v>
      </c>
      <c r="E24" s="19">
        <v>150</v>
      </c>
      <c r="F24" s="19">
        <f>E24*40%</f>
        <v>60</v>
      </c>
      <c r="G24" s="81" t="s">
        <v>121</v>
      </c>
      <c r="H24" s="51" t="s">
        <v>122</v>
      </c>
      <c r="I24" s="51" t="s">
        <v>123</v>
      </c>
      <c r="J24" s="14"/>
      <c r="K24" s="15"/>
      <c r="L24" s="47">
        <f t="shared" si="1"/>
        <v>0</v>
      </c>
      <c r="M24" s="37" t="s">
        <v>128</v>
      </c>
      <c r="N24" s="16"/>
      <c r="O24" s="99" t="s">
        <v>29</v>
      </c>
      <c r="P24" s="99" t="s">
        <v>29</v>
      </c>
      <c r="Q24" s="99" t="s">
        <v>29</v>
      </c>
      <c r="R24" s="99" t="s">
        <v>29</v>
      </c>
      <c r="S24" s="17"/>
      <c r="T24" s="30" t="s">
        <v>129</v>
      </c>
      <c r="U24" s="22"/>
      <c r="AL24" s="157"/>
    </row>
    <row r="25" spans="1:38" s="2" customFormat="1" ht="120">
      <c r="A25" s="164"/>
      <c r="B25" s="49" t="s">
        <v>120</v>
      </c>
      <c r="C25" s="50" t="s">
        <v>331</v>
      </c>
      <c r="D25" s="51" t="s">
        <v>124</v>
      </c>
      <c r="E25" s="19">
        <v>150</v>
      </c>
      <c r="F25" s="19">
        <f>E25*50%</f>
        <v>75</v>
      </c>
      <c r="G25" s="98" t="s">
        <v>125</v>
      </c>
      <c r="H25" s="51" t="s">
        <v>126</v>
      </c>
      <c r="I25" s="51" t="s">
        <v>127</v>
      </c>
      <c r="J25" s="14"/>
      <c r="K25" s="15"/>
      <c r="L25" s="47">
        <f t="shared" si="1"/>
        <v>0</v>
      </c>
      <c r="M25" s="37" t="s">
        <v>128</v>
      </c>
      <c r="N25" s="16"/>
      <c r="O25" s="99" t="s">
        <v>29</v>
      </c>
      <c r="P25" s="99" t="s">
        <v>29</v>
      </c>
      <c r="Q25" s="99" t="s">
        <v>29</v>
      </c>
      <c r="R25" s="99" t="s">
        <v>29</v>
      </c>
      <c r="S25" s="17"/>
      <c r="T25" s="30" t="s">
        <v>130</v>
      </c>
      <c r="U25" s="30" t="s">
        <v>131</v>
      </c>
      <c r="AL25" s="157"/>
    </row>
    <row r="26" spans="1:38" s="2" customFormat="1" ht="15.75" customHeight="1">
      <c r="A26" s="100"/>
      <c r="B26" s="94" t="s">
        <v>24</v>
      </c>
      <c r="C26" s="56"/>
      <c r="D26" s="56"/>
      <c r="E26" s="101"/>
      <c r="F26" s="101"/>
      <c r="G26" s="102"/>
      <c r="H26" s="59"/>
      <c r="I26" s="59"/>
      <c r="J26" s="103"/>
      <c r="K26" s="104"/>
      <c r="L26" s="47">
        <f t="shared" si="1"/>
        <v>0</v>
      </c>
      <c r="M26" s="55"/>
      <c r="N26" s="105"/>
      <c r="O26" s="106"/>
      <c r="P26" s="106"/>
      <c r="Q26" s="106"/>
      <c r="R26" s="106"/>
      <c r="S26" s="107"/>
      <c r="T26" s="66"/>
      <c r="U26" s="67"/>
      <c r="AL26" s="157"/>
    </row>
    <row r="27" spans="1:38" s="2" customFormat="1" ht="112.5">
      <c r="A27" s="165" t="s">
        <v>132</v>
      </c>
      <c r="B27" s="49" t="s">
        <v>133</v>
      </c>
      <c r="C27" s="50" t="s">
        <v>491</v>
      </c>
      <c r="D27" s="154" t="s">
        <v>134</v>
      </c>
      <c r="E27" s="19"/>
      <c r="F27" s="19">
        <v>1</v>
      </c>
      <c r="G27" s="52" t="s">
        <v>137</v>
      </c>
      <c r="H27" s="33" t="s">
        <v>135</v>
      </c>
      <c r="I27" s="33" t="s">
        <v>136</v>
      </c>
      <c r="J27" s="110">
        <v>7500</v>
      </c>
      <c r="K27" s="110"/>
      <c r="L27" s="47">
        <f t="shared" si="1"/>
        <v>7500</v>
      </c>
      <c r="M27" s="37" t="s">
        <v>71</v>
      </c>
      <c r="N27" s="108" t="s">
        <v>29</v>
      </c>
      <c r="O27" s="99" t="s">
        <v>29</v>
      </c>
      <c r="P27" s="99" t="s">
        <v>29</v>
      </c>
      <c r="Q27" s="99" t="s">
        <v>29</v>
      </c>
      <c r="R27" s="99" t="s">
        <v>29</v>
      </c>
      <c r="S27" s="109" t="s">
        <v>29</v>
      </c>
      <c r="T27" s="30" t="s">
        <v>138</v>
      </c>
      <c r="U27" s="22"/>
      <c r="AL27" s="157"/>
    </row>
    <row r="28" spans="1:38" s="2" customFormat="1" ht="90">
      <c r="A28" s="163"/>
      <c r="B28" s="49" t="s">
        <v>133</v>
      </c>
      <c r="C28" s="50" t="s">
        <v>139</v>
      </c>
      <c r="D28" s="51" t="s">
        <v>141</v>
      </c>
      <c r="E28" s="19"/>
      <c r="F28" s="19"/>
      <c r="G28" s="52" t="s">
        <v>140</v>
      </c>
      <c r="H28" s="33" t="s">
        <v>142</v>
      </c>
      <c r="I28" s="33" t="s">
        <v>143</v>
      </c>
      <c r="J28" s="110">
        <v>4500</v>
      </c>
      <c r="K28" s="110"/>
      <c r="L28" s="47">
        <f t="shared" si="1"/>
        <v>4500</v>
      </c>
      <c r="M28" s="37" t="s">
        <v>71</v>
      </c>
      <c r="N28" s="16"/>
      <c r="O28" s="99" t="s">
        <v>29</v>
      </c>
      <c r="P28" s="99" t="s">
        <v>29</v>
      </c>
      <c r="Q28" s="99" t="s">
        <v>29</v>
      </c>
      <c r="R28" s="9"/>
      <c r="S28" s="17"/>
      <c r="T28" s="30" t="s">
        <v>144</v>
      </c>
      <c r="U28" s="22"/>
      <c r="AL28" s="157"/>
    </row>
    <row r="29" spans="1:38" s="2" customFormat="1" ht="84">
      <c r="A29" s="163"/>
      <c r="B29" s="49" t="s">
        <v>133</v>
      </c>
      <c r="C29" s="50" t="s">
        <v>492</v>
      </c>
      <c r="D29" s="51" t="s">
        <v>493</v>
      </c>
      <c r="E29" s="19"/>
      <c r="F29" s="19">
        <v>1</v>
      </c>
      <c r="G29" s="52" t="s">
        <v>472</v>
      </c>
      <c r="H29" s="33" t="s">
        <v>363</v>
      </c>
      <c r="I29" s="33" t="s">
        <v>364</v>
      </c>
      <c r="J29" s="110">
        <v>6500</v>
      </c>
      <c r="K29" s="110"/>
      <c r="L29" s="47">
        <f t="shared" si="1"/>
        <v>6500</v>
      </c>
      <c r="M29" s="37" t="s">
        <v>71</v>
      </c>
      <c r="N29" s="16" t="s">
        <v>29</v>
      </c>
      <c r="O29" s="99" t="s">
        <v>29</v>
      </c>
      <c r="P29" s="99" t="s">
        <v>29</v>
      </c>
      <c r="Q29" s="99" t="s">
        <v>29</v>
      </c>
      <c r="R29" s="9"/>
      <c r="S29" s="17"/>
      <c r="T29" s="30" t="s">
        <v>365</v>
      </c>
      <c r="U29" s="22"/>
      <c r="AL29" s="157"/>
    </row>
    <row r="30" spans="1:38" s="2" customFormat="1" ht="78.75">
      <c r="A30" s="163"/>
      <c r="B30" s="49" t="s">
        <v>133</v>
      </c>
      <c r="C30" s="50" t="s">
        <v>368</v>
      </c>
      <c r="D30" s="51" t="s">
        <v>494</v>
      </c>
      <c r="E30" s="19"/>
      <c r="F30" s="19"/>
      <c r="G30" s="52" t="s">
        <v>369</v>
      </c>
      <c r="H30" s="33" t="s">
        <v>370</v>
      </c>
      <c r="I30" s="33" t="s">
        <v>371</v>
      </c>
      <c r="J30" s="110">
        <v>18000</v>
      </c>
      <c r="K30" s="110"/>
      <c r="L30" s="47">
        <f t="shared" si="1"/>
        <v>18000</v>
      </c>
      <c r="M30" s="37" t="s">
        <v>71</v>
      </c>
      <c r="N30" s="108" t="s">
        <v>29</v>
      </c>
      <c r="O30" s="99" t="s">
        <v>29</v>
      </c>
      <c r="P30" s="99" t="s">
        <v>29</v>
      </c>
      <c r="Q30" s="99" t="s">
        <v>29</v>
      </c>
      <c r="R30" s="99" t="s">
        <v>29</v>
      </c>
      <c r="S30" s="17"/>
      <c r="T30" s="30" t="s">
        <v>372</v>
      </c>
      <c r="U30" s="22"/>
      <c r="AL30" s="157"/>
    </row>
    <row r="31" spans="1:38" s="2" customFormat="1" ht="48">
      <c r="A31" s="164"/>
      <c r="B31" s="49" t="s">
        <v>145</v>
      </c>
      <c r="C31" s="50" t="s">
        <v>473</v>
      </c>
      <c r="D31" s="51" t="s">
        <v>147</v>
      </c>
      <c r="E31" s="19"/>
      <c r="F31" s="19"/>
      <c r="G31" s="98" t="s">
        <v>146</v>
      </c>
      <c r="H31" s="33" t="s">
        <v>148</v>
      </c>
      <c r="I31" s="33" t="s">
        <v>149</v>
      </c>
      <c r="J31" s="110"/>
      <c r="K31" s="110"/>
      <c r="L31" s="47">
        <f t="shared" si="1"/>
        <v>0</v>
      </c>
      <c r="M31" s="37" t="s">
        <v>150</v>
      </c>
      <c r="N31" s="16"/>
      <c r="O31" s="99" t="s">
        <v>29</v>
      </c>
      <c r="P31" s="99" t="s">
        <v>29</v>
      </c>
      <c r="Q31" s="99" t="s">
        <v>29</v>
      </c>
      <c r="R31" s="9"/>
      <c r="S31" s="17"/>
      <c r="T31" s="30" t="s">
        <v>151</v>
      </c>
      <c r="U31" s="22"/>
      <c r="AL31" s="157"/>
    </row>
    <row r="32" spans="1:38" s="2" customFormat="1" ht="12.75">
      <c r="A32" s="100"/>
      <c r="B32" s="94"/>
      <c r="C32" s="94"/>
      <c r="D32" s="94"/>
      <c r="E32" s="101"/>
      <c r="F32" s="101"/>
      <c r="G32" s="132"/>
      <c r="H32" s="59"/>
      <c r="I32" s="59"/>
      <c r="J32" s="128"/>
      <c r="K32" s="128"/>
      <c r="L32" s="129">
        <f t="shared" si="1"/>
        <v>0</v>
      </c>
      <c r="M32" s="94"/>
      <c r="N32" s="105"/>
      <c r="O32" s="106"/>
      <c r="P32" s="106"/>
      <c r="Q32" s="106"/>
      <c r="R32" s="106"/>
      <c r="S32" s="107"/>
      <c r="T32" s="94"/>
      <c r="U32" s="67"/>
      <c r="AL32" s="157"/>
    </row>
    <row r="33" spans="1:38" s="2" customFormat="1" ht="84" customHeight="1">
      <c r="A33" s="153" t="s">
        <v>152</v>
      </c>
      <c r="B33" s="49" t="s">
        <v>346</v>
      </c>
      <c r="C33" s="50" t="s">
        <v>384</v>
      </c>
      <c r="D33" s="51" t="s">
        <v>347</v>
      </c>
      <c r="E33" s="19"/>
      <c r="F33" s="19"/>
      <c r="G33" s="98" t="s">
        <v>349</v>
      </c>
      <c r="H33" s="33" t="s">
        <v>348</v>
      </c>
      <c r="I33" s="33" t="s">
        <v>350</v>
      </c>
      <c r="J33" s="110">
        <f>1300*8</f>
        <v>10400</v>
      </c>
      <c r="K33" s="110"/>
      <c r="L33" s="47">
        <f t="shared" si="1"/>
        <v>10400</v>
      </c>
      <c r="M33" s="37" t="s">
        <v>167</v>
      </c>
      <c r="N33" s="108" t="s">
        <v>29</v>
      </c>
      <c r="O33" s="99" t="s">
        <v>29</v>
      </c>
      <c r="P33" s="99" t="s">
        <v>29</v>
      </c>
      <c r="Q33" s="99" t="s">
        <v>29</v>
      </c>
      <c r="R33" s="99" t="s">
        <v>29</v>
      </c>
      <c r="S33" s="17"/>
      <c r="T33" s="30" t="s">
        <v>352</v>
      </c>
      <c r="U33" s="30" t="s">
        <v>351</v>
      </c>
      <c r="AL33" s="157"/>
    </row>
    <row r="34" spans="1:38" s="2" customFormat="1" ht="12.75">
      <c r="A34" s="88"/>
      <c r="B34" s="55"/>
      <c r="C34" s="55"/>
      <c r="D34" s="56"/>
      <c r="E34" s="101"/>
      <c r="F34" s="101"/>
      <c r="G34" s="127"/>
      <c r="H34" s="59"/>
      <c r="I34" s="59"/>
      <c r="J34" s="128"/>
      <c r="K34" s="128"/>
      <c r="L34" s="129"/>
      <c r="M34" s="55"/>
      <c r="N34" s="130"/>
      <c r="O34" s="131"/>
      <c r="P34" s="131"/>
      <c r="Q34" s="131"/>
      <c r="R34" s="131"/>
      <c r="S34" s="107"/>
      <c r="T34" s="66"/>
      <c r="U34" s="83"/>
      <c r="AL34" s="157"/>
    </row>
    <row r="35" spans="1:38" s="2" customFormat="1" ht="72">
      <c r="A35" s="165" t="s">
        <v>153</v>
      </c>
      <c r="B35" s="49" t="s">
        <v>154</v>
      </c>
      <c r="C35" s="50" t="s">
        <v>495</v>
      </c>
      <c r="D35" s="154" t="s">
        <v>155</v>
      </c>
      <c r="E35" s="19">
        <v>15</v>
      </c>
      <c r="F35" s="19">
        <v>1</v>
      </c>
      <c r="G35" s="98" t="s">
        <v>374</v>
      </c>
      <c r="H35" s="33" t="s">
        <v>375</v>
      </c>
      <c r="I35" s="33" t="s">
        <v>377</v>
      </c>
      <c r="J35" s="110">
        <v>200000</v>
      </c>
      <c r="K35" s="110"/>
      <c r="L35" s="140">
        <f t="shared" si="1"/>
        <v>200000</v>
      </c>
      <c r="M35" s="37" t="s">
        <v>167</v>
      </c>
      <c r="N35" s="108" t="s">
        <v>29</v>
      </c>
      <c r="O35" s="99" t="s">
        <v>29</v>
      </c>
      <c r="P35" s="99" t="s">
        <v>29</v>
      </c>
      <c r="Q35" s="99" t="s">
        <v>29</v>
      </c>
      <c r="R35" s="99" t="s">
        <v>29</v>
      </c>
      <c r="S35" s="109" t="s">
        <v>29</v>
      </c>
      <c r="T35" s="30" t="s">
        <v>379</v>
      </c>
      <c r="U35" s="22"/>
      <c r="AL35" s="157"/>
    </row>
    <row r="36" spans="1:38" s="2" customFormat="1" ht="87.75" customHeight="1">
      <c r="A36" s="163"/>
      <c r="B36" s="49" t="s">
        <v>362</v>
      </c>
      <c r="C36" s="50" t="s">
        <v>496</v>
      </c>
      <c r="D36" s="51" t="s">
        <v>156</v>
      </c>
      <c r="E36" s="19">
        <v>180</v>
      </c>
      <c r="F36" s="19">
        <v>20</v>
      </c>
      <c r="G36" s="98" t="s">
        <v>373</v>
      </c>
      <c r="H36" s="33" t="s">
        <v>376</v>
      </c>
      <c r="I36" s="33" t="s">
        <v>378</v>
      </c>
      <c r="J36" s="110">
        <v>350000</v>
      </c>
      <c r="K36" s="110">
        <v>350000</v>
      </c>
      <c r="L36" s="47">
        <f t="shared" si="1"/>
        <v>700000</v>
      </c>
      <c r="M36" s="37" t="s">
        <v>166</v>
      </c>
      <c r="N36" s="108" t="s">
        <v>29</v>
      </c>
      <c r="O36" s="99" t="s">
        <v>29</v>
      </c>
      <c r="P36" s="99" t="s">
        <v>29</v>
      </c>
      <c r="Q36" s="99" t="s">
        <v>29</v>
      </c>
      <c r="R36" s="99" t="s">
        <v>29</v>
      </c>
      <c r="S36" s="109" t="s">
        <v>29</v>
      </c>
      <c r="T36" s="30" t="s">
        <v>379</v>
      </c>
      <c r="U36" s="22"/>
      <c r="AL36" s="157"/>
    </row>
    <row r="37" spans="1:38" s="2" customFormat="1" ht="63.75" customHeight="1">
      <c r="A37" s="163"/>
      <c r="B37" s="166" t="s">
        <v>355</v>
      </c>
      <c r="C37" s="50" t="s">
        <v>497</v>
      </c>
      <c r="D37" s="154" t="s">
        <v>358</v>
      </c>
      <c r="E37" s="158">
        <v>150</v>
      </c>
      <c r="F37" s="159">
        <v>1</v>
      </c>
      <c r="G37" s="98" t="s">
        <v>356</v>
      </c>
      <c r="H37" s="33" t="s">
        <v>357</v>
      </c>
      <c r="I37" s="33" t="s">
        <v>359</v>
      </c>
      <c r="J37" s="110"/>
      <c r="K37" s="110"/>
      <c r="L37" s="47">
        <f t="shared" si="1"/>
        <v>0</v>
      </c>
      <c r="M37" s="37" t="s">
        <v>360</v>
      </c>
      <c r="N37" s="108" t="s">
        <v>29</v>
      </c>
      <c r="O37" s="99" t="s">
        <v>29</v>
      </c>
      <c r="P37" s="99" t="s">
        <v>29</v>
      </c>
      <c r="Q37" s="99" t="s">
        <v>29</v>
      </c>
      <c r="R37" s="99" t="s">
        <v>29</v>
      </c>
      <c r="S37" s="109" t="s">
        <v>29</v>
      </c>
      <c r="T37" s="30" t="s">
        <v>361</v>
      </c>
      <c r="U37" s="22"/>
      <c r="AL37" s="157"/>
    </row>
    <row r="38" spans="1:38" s="2" customFormat="1" ht="63.75" customHeight="1">
      <c r="A38" s="163"/>
      <c r="B38" s="169"/>
      <c r="C38" s="50" t="s">
        <v>411</v>
      </c>
      <c r="D38" s="51" t="s">
        <v>409</v>
      </c>
      <c r="E38" s="133"/>
      <c r="F38" s="19">
        <v>1</v>
      </c>
      <c r="G38" s="98" t="s">
        <v>410</v>
      </c>
      <c r="H38" s="33" t="s">
        <v>412</v>
      </c>
      <c r="I38" s="33" t="s">
        <v>413</v>
      </c>
      <c r="J38" s="110">
        <v>555772</v>
      </c>
      <c r="K38" s="110">
        <f>J38</f>
        <v>555772</v>
      </c>
      <c r="L38" s="47">
        <f>+K38+J38</f>
        <v>1111544</v>
      </c>
      <c r="M38" s="37" t="s">
        <v>414</v>
      </c>
      <c r="N38" s="108"/>
      <c r="O38" s="99" t="s">
        <v>29</v>
      </c>
      <c r="P38" s="99" t="s">
        <v>29</v>
      </c>
      <c r="Q38" s="99" t="s">
        <v>29</v>
      </c>
      <c r="R38" s="99"/>
      <c r="S38" s="109"/>
      <c r="T38" s="30" t="s">
        <v>415</v>
      </c>
      <c r="U38" s="146" t="s">
        <v>425</v>
      </c>
      <c r="AL38" s="157"/>
    </row>
    <row r="39" spans="1:38" s="2" customFormat="1" ht="67.5">
      <c r="A39" s="163"/>
      <c r="B39" s="169"/>
      <c r="C39" s="50" t="s">
        <v>422</v>
      </c>
      <c r="D39" s="51" t="s">
        <v>423</v>
      </c>
      <c r="E39" s="133"/>
      <c r="F39" s="19">
        <v>1</v>
      </c>
      <c r="G39" s="98" t="s">
        <v>410</v>
      </c>
      <c r="H39" s="33" t="s">
        <v>424</v>
      </c>
      <c r="I39" s="33" t="s">
        <v>413</v>
      </c>
      <c r="J39" s="110">
        <v>345000</v>
      </c>
      <c r="K39" s="110">
        <f>J39</f>
        <v>345000</v>
      </c>
      <c r="L39" s="47">
        <f t="shared" si="1"/>
        <v>690000</v>
      </c>
      <c r="M39" s="37" t="s">
        <v>414</v>
      </c>
      <c r="N39" s="108"/>
      <c r="O39" s="99" t="s">
        <v>29</v>
      </c>
      <c r="P39" s="99" t="s">
        <v>29</v>
      </c>
      <c r="Q39" s="99" t="s">
        <v>29</v>
      </c>
      <c r="R39" s="99"/>
      <c r="S39" s="109"/>
      <c r="T39" s="30" t="s">
        <v>415</v>
      </c>
      <c r="U39" s="146" t="s">
        <v>426</v>
      </c>
      <c r="AL39" s="157"/>
    </row>
    <row r="40" spans="1:38" s="2" customFormat="1" ht="67.5">
      <c r="A40" s="164"/>
      <c r="B40" s="167"/>
      <c r="C40" s="50" t="s">
        <v>498</v>
      </c>
      <c r="D40" s="51" t="s">
        <v>499</v>
      </c>
      <c r="E40" s="19"/>
      <c r="F40" s="19"/>
      <c r="G40" s="98" t="s">
        <v>380</v>
      </c>
      <c r="H40" s="33" t="s">
        <v>381</v>
      </c>
      <c r="I40" s="33" t="s">
        <v>382</v>
      </c>
      <c r="J40" s="110">
        <f>4*8000</f>
        <v>32000</v>
      </c>
      <c r="K40" s="110"/>
      <c r="L40" s="47">
        <f t="shared" si="1"/>
        <v>32000</v>
      </c>
      <c r="M40" s="37" t="s">
        <v>71</v>
      </c>
      <c r="N40" s="108" t="s">
        <v>29</v>
      </c>
      <c r="O40" s="99" t="s">
        <v>29</v>
      </c>
      <c r="P40" s="99" t="s">
        <v>29</v>
      </c>
      <c r="Q40" s="9"/>
      <c r="R40" s="9"/>
      <c r="S40" s="17"/>
      <c r="T40" s="30" t="s">
        <v>383</v>
      </c>
      <c r="U40" s="22"/>
      <c r="AL40" s="157"/>
    </row>
    <row r="41" spans="1:38" s="2" customFormat="1" ht="12.75">
      <c r="A41" s="100"/>
      <c r="B41" s="94"/>
      <c r="C41" s="56"/>
      <c r="D41" s="56"/>
      <c r="E41" s="135"/>
      <c r="F41" s="135"/>
      <c r="G41" s="132"/>
      <c r="H41" s="94"/>
      <c r="I41" s="94"/>
      <c r="J41" s="136"/>
      <c r="K41" s="136"/>
      <c r="L41" s="136"/>
      <c r="M41" s="94"/>
      <c r="N41" s="137"/>
      <c r="O41" s="138"/>
      <c r="P41" s="138"/>
      <c r="Q41" s="138"/>
      <c r="R41" s="138"/>
      <c r="S41" s="139"/>
      <c r="T41" s="94"/>
      <c r="U41" s="67"/>
      <c r="AL41" s="157"/>
    </row>
    <row r="42" spans="1:38" s="2" customFormat="1" ht="67.5">
      <c r="A42" s="134" t="s">
        <v>385</v>
      </c>
      <c r="B42" s="49" t="s">
        <v>386</v>
      </c>
      <c r="C42" s="50" t="s">
        <v>387</v>
      </c>
      <c r="D42" s="51" t="s">
        <v>388</v>
      </c>
      <c r="E42" s="19"/>
      <c r="F42" s="19"/>
      <c r="G42" s="98" t="s">
        <v>389</v>
      </c>
      <c r="H42" s="33" t="s">
        <v>390</v>
      </c>
      <c r="I42" s="33" t="s">
        <v>391</v>
      </c>
      <c r="J42" s="110"/>
      <c r="K42" s="110"/>
      <c r="L42" s="111">
        <f t="shared" si="1"/>
        <v>0</v>
      </c>
      <c r="M42" s="37" t="s">
        <v>392</v>
      </c>
      <c r="N42" s="16"/>
      <c r="O42" s="99" t="s">
        <v>29</v>
      </c>
      <c r="P42" s="99" t="s">
        <v>29</v>
      </c>
      <c r="Q42" s="99" t="s">
        <v>29</v>
      </c>
      <c r="R42" s="99" t="s">
        <v>29</v>
      </c>
      <c r="S42" s="17"/>
      <c r="T42" s="30" t="s">
        <v>393</v>
      </c>
      <c r="U42" s="22"/>
      <c r="AL42" s="157"/>
    </row>
    <row r="43" spans="1:38" s="2" customFormat="1" ht="12.75">
      <c r="A43" s="100"/>
      <c r="B43" s="94"/>
      <c r="C43" s="94"/>
      <c r="D43" s="94"/>
      <c r="E43" s="135"/>
      <c r="F43" s="135"/>
      <c r="G43" s="132"/>
      <c r="H43" s="94"/>
      <c r="I43" s="94"/>
      <c r="J43" s="141"/>
      <c r="K43" s="142"/>
      <c r="L43" s="136"/>
      <c r="M43" s="94"/>
      <c r="N43" s="137"/>
      <c r="O43" s="138"/>
      <c r="P43" s="138"/>
      <c r="Q43" s="138"/>
      <c r="R43" s="138"/>
      <c r="S43" s="139"/>
      <c r="T43" s="94"/>
      <c r="U43" s="67"/>
      <c r="AL43" s="157"/>
    </row>
    <row r="44" spans="1:38" s="2" customFormat="1" ht="90">
      <c r="A44" s="170" t="s">
        <v>366</v>
      </c>
      <c r="B44" s="166" t="s">
        <v>395</v>
      </c>
      <c r="C44" s="49" t="s">
        <v>396</v>
      </c>
      <c r="D44" s="161" t="s">
        <v>394</v>
      </c>
      <c r="E44" s="159">
        <v>100</v>
      </c>
      <c r="F44" s="159">
        <v>10</v>
      </c>
      <c r="G44" s="98" t="s">
        <v>397</v>
      </c>
      <c r="H44" s="33" t="s">
        <v>399</v>
      </c>
      <c r="I44" s="33" t="s">
        <v>398</v>
      </c>
      <c r="J44" s="110">
        <v>100000</v>
      </c>
      <c r="K44" s="144"/>
      <c r="L44" s="47">
        <f t="shared" si="1"/>
        <v>100000</v>
      </c>
      <c r="M44" s="37" t="s">
        <v>71</v>
      </c>
      <c r="N44" s="108" t="s">
        <v>29</v>
      </c>
      <c r="O44" s="99" t="s">
        <v>29</v>
      </c>
      <c r="P44" s="99" t="s">
        <v>29</v>
      </c>
      <c r="Q44" s="99" t="s">
        <v>29</v>
      </c>
      <c r="R44" s="99" t="s">
        <v>29</v>
      </c>
      <c r="S44" s="17"/>
      <c r="T44" s="30" t="s">
        <v>400</v>
      </c>
      <c r="U44" s="22"/>
      <c r="AL44" s="157"/>
    </row>
    <row r="45" spans="1:38" s="2" customFormat="1" ht="63.75" customHeight="1">
      <c r="A45" s="171"/>
      <c r="B45" s="169"/>
      <c r="C45" s="49" t="s">
        <v>405</v>
      </c>
      <c r="D45" s="160" t="s">
        <v>401</v>
      </c>
      <c r="E45" s="158">
        <v>1</v>
      </c>
      <c r="F45" s="159">
        <v>1</v>
      </c>
      <c r="G45" s="98" t="s">
        <v>402</v>
      </c>
      <c r="H45" s="33" t="s">
        <v>403</v>
      </c>
      <c r="I45" s="33" t="s">
        <v>404</v>
      </c>
      <c r="J45" s="110">
        <v>36000</v>
      </c>
      <c r="K45" s="144">
        <v>200000</v>
      </c>
      <c r="L45" s="47">
        <f t="shared" si="1"/>
        <v>236000</v>
      </c>
      <c r="M45" s="37" t="s">
        <v>406</v>
      </c>
      <c r="N45" s="108" t="s">
        <v>29</v>
      </c>
      <c r="O45" s="99" t="s">
        <v>29</v>
      </c>
      <c r="P45" s="99" t="s">
        <v>29</v>
      </c>
      <c r="Q45" s="99" t="s">
        <v>29</v>
      </c>
      <c r="R45" s="99" t="s">
        <v>29</v>
      </c>
      <c r="S45" s="17"/>
      <c r="T45" s="30" t="s">
        <v>407</v>
      </c>
      <c r="U45" s="22"/>
      <c r="AL45" s="157"/>
    </row>
    <row r="46" spans="1:38" s="2" customFormat="1" ht="51">
      <c r="A46" s="171"/>
      <c r="B46" s="169"/>
      <c r="C46" s="145" t="s">
        <v>427</v>
      </c>
      <c r="D46" s="37" t="s">
        <v>420</v>
      </c>
      <c r="E46" s="133"/>
      <c r="F46" s="19"/>
      <c r="G46" s="98" t="s">
        <v>434</v>
      </c>
      <c r="H46" s="33" t="s">
        <v>421</v>
      </c>
      <c r="I46" s="33" t="s">
        <v>435</v>
      </c>
      <c r="J46" s="110">
        <v>36000</v>
      </c>
      <c r="K46" s="144"/>
      <c r="L46" s="47">
        <f t="shared" si="1"/>
        <v>36000</v>
      </c>
      <c r="M46" s="37" t="s">
        <v>71</v>
      </c>
      <c r="N46" s="108"/>
      <c r="O46" s="99"/>
      <c r="P46" s="99" t="s">
        <v>29</v>
      </c>
      <c r="Q46" s="99" t="s">
        <v>29</v>
      </c>
      <c r="R46" s="99"/>
      <c r="S46" s="17"/>
      <c r="T46" s="30" t="s">
        <v>436</v>
      </c>
      <c r="U46" s="22"/>
      <c r="AL46" s="157"/>
    </row>
    <row r="47" spans="1:38" s="2" customFormat="1" ht="67.5">
      <c r="A47" s="171"/>
      <c r="B47" s="169"/>
      <c r="C47" s="145" t="s">
        <v>429</v>
      </c>
      <c r="D47" s="37" t="s">
        <v>430</v>
      </c>
      <c r="E47" s="133"/>
      <c r="F47" s="19"/>
      <c r="G47" s="98" t="s">
        <v>431</v>
      </c>
      <c r="H47" s="33" t="s">
        <v>432</v>
      </c>
      <c r="I47" s="33" t="s">
        <v>433</v>
      </c>
      <c r="J47" s="110">
        <v>60000</v>
      </c>
      <c r="K47" s="144"/>
      <c r="L47" s="47">
        <f t="shared" si="1"/>
        <v>60000</v>
      </c>
      <c r="M47" s="37" t="s">
        <v>71</v>
      </c>
      <c r="N47" s="108"/>
      <c r="O47" s="99" t="s">
        <v>29</v>
      </c>
      <c r="P47" s="99" t="s">
        <v>29</v>
      </c>
      <c r="Q47" s="99" t="s">
        <v>29</v>
      </c>
      <c r="R47" s="99"/>
      <c r="S47" s="17"/>
      <c r="T47" s="30" t="s">
        <v>438</v>
      </c>
      <c r="U47" s="22"/>
      <c r="AL47" s="157"/>
    </row>
    <row r="48" spans="1:38" s="2" customFormat="1" ht="67.5">
      <c r="A48" s="172"/>
      <c r="B48" s="167"/>
      <c r="C48" s="145" t="s">
        <v>428</v>
      </c>
      <c r="D48" s="37" t="s">
        <v>500</v>
      </c>
      <c r="E48" s="133"/>
      <c r="F48" s="19"/>
      <c r="G48" s="98" t="s">
        <v>416</v>
      </c>
      <c r="H48" s="33" t="s">
        <v>417</v>
      </c>
      <c r="I48" s="33" t="s">
        <v>418</v>
      </c>
      <c r="J48" s="110">
        <v>658000</v>
      </c>
      <c r="K48" s="144">
        <f>J48</f>
        <v>658000</v>
      </c>
      <c r="L48" s="47">
        <f t="shared" si="1"/>
        <v>1316000</v>
      </c>
      <c r="M48" s="37" t="s">
        <v>419</v>
      </c>
      <c r="N48" s="108"/>
      <c r="O48" s="99" t="s">
        <v>29</v>
      </c>
      <c r="P48" s="99" t="s">
        <v>29</v>
      </c>
      <c r="Q48" s="99" t="s">
        <v>29</v>
      </c>
      <c r="R48" s="99" t="s">
        <v>29</v>
      </c>
      <c r="S48" s="17"/>
      <c r="T48" s="30" t="s">
        <v>437</v>
      </c>
      <c r="U48" s="22"/>
      <c r="AL48" s="157"/>
    </row>
    <row r="49" spans="1:38" s="2" customFormat="1" ht="12.75">
      <c r="A49" s="100"/>
      <c r="B49" s="94"/>
      <c r="C49" s="56"/>
      <c r="D49" s="94"/>
      <c r="E49" s="135"/>
      <c r="F49" s="135"/>
      <c r="G49" s="132"/>
      <c r="H49" s="94"/>
      <c r="I49" s="94"/>
      <c r="J49" s="141"/>
      <c r="K49" s="142"/>
      <c r="L49" s="143">
        <f t="shared" si="1"/>
        <v>0</v>
      </c>
      <c r="M49" s="94"/>
      <c r="N49" s="137"/>
      <c r="O49" s="138"/>
      <c r="P49" s="138"/>
      <c r="Q49" s="138"/>
      <c r="R49" s="138"/>
      <c r="S49" s="139"/>
      <c r="T49" s="94"/>
      <c r="U49" s="67"/>
      <c r="AL49" s="157"/>
    </row>
    <row r="50" spans="1:38" s="2" customFormat="1" ht="30.75" customHeight="1">
      <c r="A50" s="18"/>
      <c r="B50" s="13"/>
      <c r="C50" s="13"/>
      <c r="D50" s="5"/>
      <c r="E50" s="19"/>
      <c r="F50" s="19"/>
      <c r="G50" s="23"/>
      <c r="H50" s="5"/>
      <c r="I50" s="5"/>
      <c r="J50" s="14"/>
      <c r="K50" s="15"/>
      <c r="L50" s="21">
        <f t="shared" si="1"/>
        <v>0</v>
      </c>
      <c r="M50" s="5"/>
      <c r="N50" s="16"/>
      <c r="O50" s="9"/>
      <c r="P50" s="9"/>
      <c r="Q50" s="9"/>
      <c r="R50" s="9"/>
      <c r="S50" s="17"/>
      <c r="T50" s="5"/>
      <c r="U50" s="22"/>
      <c r="AL50" s="157"/>
    </row>
    <row r="51" spans="1:38" s="2" customFormat="1" ht="30.75" customHeight="1">
      <c r="A51" s="53"/>
      <c r="B51" s="13"/>
      <c r="C51" s="13"/>
      <c r="D51" s="5"/>
      <c r="E51" s="19"/>
      <c r="F51" s="19"/>
      <c r="G51" s="23"/>
      <c r="H51" s="5"/>
      <c r="I51" s="5"/>
      <c r="J51" s="14"/>
      <c r="K51" s="15"/>
      <c r="L51" s="21">
        <f t="shared" si="1"/>
        <v>0</v>
      </c>
      <c r="M51" s="5"/>
      <c r="N51" s="16"/>
      <c r="O51" s="9"/>
      <c r="P51" s="9"/>
      <c r="Q51" s="9"/>
      <c r="R51" s="9"/>
      <c r="S51" s="17"/>
      <c r="T51" s="5"/>
      <c r="U51" s="22"/>
      <c r="AL51" s="157"/>
    </row>
    <row r="52" spans="1:38" s="2" customFormat="1" ht="30.75" customHeight="1">
      <c r="A52" s="18"/>
      <c r="B52" s="13"/>
      <c r="C52" s="13"/>
      <c r="D52" s="5"/>
      <c r="E52" s="19"/>
      <c r="F52" s="19"/>
      <c r="G52" s="23"/>
      <c r="H52" s="5"/>
      <c r="I52" s="5"/>
      <c r="J52" s="14"/>
      <c r="K52" s="15"/>
      <c r="L52" s="21">
        <f t="shared" si="1"/>
        <v>0</v>
      </c>
      <c r="M52" s="5"/>
      <c r="N52" s="16"/>
      <c r="O52" s="9"/>
      <c r="P52" s="9"/>
      <c r="Q52" s="9"/>
      <c r="R52" s="9"/>
      <c r="S52" s="17"/>
      <c r="T52" s="5"/>
      <c r="U52" s="22"/>
      <c r="AL52" s="157"/>
    </row>
    <row r="53" spans="1:38" s="2" customFormat="1" ht="30.75" customHeight="1">
      <c r="A53" s="18"/>
      <c r="B53" s="13"/>
      <c r="C53" s="50"/>
      <c r="D53" s="5"/>
      <c r="E53" s="19"/>
      <c r="F53" s="19"/>
      <c r="G53" s="23"/>
      <c r="H53" s="5"/>
      <c r="I53" s="5"/>
      <c r="J53" s="14"/>
      <c r="K53" s="15"/>
      <c r="L53" s="21">
        <f t="shared" si="1"/>
        <v>0</v>
      </c>
      <c r="M53" s="5"/>
      <c r="N53" s="16"/>
      <c r="O53" s="9"/>
      <c r="P53" s="9"/>
      <c r="Q53" s="9"/>
      <c r="R53" s="9"/>
      <c r="S53" s="17"/>
      <c r="T53" s="5"/>
      <c r="U53" s="22"/>
      <c r="AL53" s="157"/>
    </row>
  </sheetData>
  <sheetProtection/>
  <mergeCells count="17">
    <mergeCell ref="B37:B40"/>
    <mergeCell ref="B44:B48"/>
    <mergeCell ref="A44:A48"/>
    <mergeCell ref="N2:S2"/>
    <mergeCell ref="J2:M2"/>
    <mergeCell ref="A35:A40"/>
    <mergeCell ref="A27:A31"/>
    <mergeCell ref="A24:A25"/>
    <mergeCell ref="B6:B8"/>
    <mergeCell ref="B10:B12"/>
    <mergeCell ref="A4:A8"/>
    <mergeCell ref="A10:A12"/>
    <mergeCell ref="A21:A22"/>
    <mergeCell ref="B21:B22"/>
    <mergeCell ref="B18:B19"/>
    <mergeCell ref="A17:A19"/>
    <mergeCell ref="B4:B5"/>
  </mergeCells>
  <dataValidations count="2">
    <dataValidation type="textLength" operator="lessThan" allowBlank="1" showInputMessage="1" showErrorMessage="1" sqref="I15:I24 H25:I53 H4:H24 I4:I12 D4:D53 M4:M53 T4:U53">
      <formula1>500</formula1>
    </dataValidation>
    <dataValidation type="whole" allowBlank="1" showInputMessage="1" showErrorMessage="1" error="VALOR NO PERMITIDO, DEBE SER NÚMERICO" sqref="L43 L41 E4:F53 J4:K53">
      <formula1>1</formula1>
      <formula2>1000000000</formula2>
    </dataValidation>
  </dataValidations>
  <printOptions horizontalCentered="1" verticalCentered="1"/>
  <pageMargins left="0.75" right="0.75" top="1" bottom="1" header="0" footer="0"/>
  <pageSetup fitToHeight="20" fitToWidth="1" horizontalDpi="600" verticalDpi="600" orientation="landscape" scale="31" r:id="rId3"/>
  <legacyDrawing r:id="rId2"/>
</worksheet>
</file>

<file path=xl/worksheets/sheet2.xml><?xml version="1.0" encoding="utf-8"?>
<worksheet xmlns="http://schemas.openxmlformats.org/spreadsheetml/2006/main" xmlns:r="http://schemas.openxmlformats.org/officeDocument/2006/relationships">
  <dimension ref="A1:F155"/>
  <sheetViews>
    <sheetView zoomScalePageLayoutView="0" workbookViewId="0" topLeftCell="A13">
      <selection activeCell="B20" sqref="B20"/>
    </sheetView>
  </sheetViews>
  <sheetFormatPr defaultColWidth="11.421875" defaultRowHeight="12.75"/>
  <cols>
    <col min="1" max="1" width="6.421875" style="0" bestFit="1" customWidth="1"/>
    <col min="2" max="2" width="52.140625" style="0" customWidth="1"/>
    <col min="3" max="3" width="10.57421875" style="0" bestFit="1" customWidth="1"/>
    <col min="5" max="5" width="11.8515625" style="0" bestFit="1" customWidth="1"/>
    <col min="6" max="6" width="13.8515625" style="0" bestFit="1" customWidth="1"/>
  </cols>
  <sheetData>
    <row r="1" spans="4:5" ht="12.75">
      <c r="D1" t="s">
        <v>169</v>
      </c>
      <c r="E1" s="112">
        <v>1080247</v>
      </c>
    </row>
    <row r="3" spans="5:6" ht="13.5" thickBot="1">
      <c r="E3" s="11" t="s">
        <v>328</v>
      </c>
      <c r="F3" s="121">
        <f>SUM(F5:F155)</f>
        <v>700000056</v>
      </c>
    </row>
    <row r="4" spans="1:6" ht="21.75">
      <c r="A4" s="113" t="s">
        <v>170</v>
      </c>
      <c r="B4" s="114" t="s">
        <v>171</v>
      </c>
      <c r="C4" s="114" t="s">
        <v>172</v>
      </c>
      <c r="D4" s="114" t="s">
        <v>173</v>
      </c>
      <c r="E4" s="115" t="s">
        <v>174</v>
      </c>
      <c r="F4" s="115" t="s">
        <v>44</v>
      </c>
    </row>
    <row r="5" spans="1:6" ht="12.75">
      <c r="A5" s="116">
        <v>90004</v>
      </c>
      <c r="B5" s="117" t="s">
        <v>175</v>
      </c>
      <c r="C5" s="120">
        <v>2</v>
      </c>
      <c r="D5" s="120" t="s">
        <v>176</v>
      </c>
      <c r="E5" s="117">
        <f>C5*12</f>
        <v>24</v>
      </c>
      <c r="F5" s="118">
        <f aca="true" t="shared" si="0" ref="F5:F36">IF(D5="SI",E5*$E$1,0)</f>
        <v>25925928</v>
      </c>
    </row>
    <row r="6" spans="1:6" ht="12.75">
      <c r="A6" s="116">
        <v>100105</v>
      </c>
      <c r="B6" s="117" t="s">
        <v>177</v>
      </c>
      <c r="C6" s="120">
        <v>2</v>
      </c>
      <c r="D6" s="120" t="s">
        <v>176</v>
      </c>
      <c r="E6" s="117">
        <f aca="true" t="shared" si="1" ref="E6:E69">C6*12</f>
        <v>24</v>
      </c>
      <c r="F6" s="118">
        <f t="shared" si="0"/>
        <v>25925928</v>
      </c>
    </row>
    <row r="7" spans="1:6" ht="12.75">
      <c r="A7" s="116">
        <v>100410</v>
      </c>
      <c r="B7" s="117" t="s">
        <v>178</v>
      </c>
      <c r="C7" s="120">
        <v>3</v>
      </c>
      <c r="D7" s="120" t="s">
        <v>176</v>
      </c>
      <c r="E7" s="117">
        <f t="shared" si="1"/>
        <v>36</v>
      </c>
      <c r="F7" s="118">
        <f t="shared" si="0"/>
        <v>38888892</v>
      </c>
    </row>
    <row r="8" spans="1:6" ht="12.75">
      <c r="A8" s="116">
        <v>100411</v>
      </c>
      <c r="B8" s="117" t="s">
        <v>179</v>
      </c>
      <c r="C8" s="120">
        <v>3</v>
      </c>
      <c r="D8" s="120" t="s">
        <v>176</v>
      </c>
      <c r="E8" s="117">
        <f t="shared" si="1"/>
        <v>36</v>
      </c>
      <c r="F8" s="118">
        <f t="shared" si="0"/>
        <v>38888892</v>
      </c>
    </row>
    <row r="9" spans="1:6" ht="12.75">
      <c r="A9" s="116">
        <v>100412</v>
      </c>
      <c r="B9" s="117" t="s">
        <v>180</v>
      </c>
      <c r="C9" s="120">
        <v>3</v>
      </c>
      <c r="D9" s="120" t="s">
        <v>176</v>
      </c>
      <c r="E9" s="117">
        <f t="shared" si="1"/>
        <v>36</v>
      </c>
      <c r="F9" s="118">
        <f t="shared" si="0"/>
        <v>38888892</v>
      </c>
    </row>
    <row r="10" spans="1:6" ht="12.75">
      <c r="A10" s="116">
        <v>100413</v>
      </c>
      <c r="B10" s="117" t="s">
        <v>181</v>
      </c>
      <c r="C10" s="120">
        <v>3</v>
      </c>
      <c r="D10" s="120" t="s">
        <v>176</v>
      </c>
      <c r="E10" s="117">
        <f t="shared" si="1"/>
        <v>36</v>
      </c>
      <c r="F10" s="118">
        <f t="shared" si="0"/>
        <v>38888892</v>
      </c>
    </row>
    <row r="11" spans="1:6" ht="12.75">
      <c r="A11" s="116">
        <v>100416</v>
      </c>
      <c r="B11" s="117" t="s">
        <v>182</v>
      </c>
      <c r="C11" s="120">
        <v>3</v>
      </c>
      <c r="D11" s="120" t="s">
        <v>176</v>
      </c>
      <c r="E11" s="117">
        <f t="shared" si="1"/>
        <v>36</v>
      </c>
      <c r="F11" s="118">
        <f t="shared" si="0"/>
        <v>38888892</v>
      </c>
    </row>
    <row r="12" spans="1:6" ht="12.75">
      <c r="A12" s="116">
        <v>201101</v>
      </c>
      <c r="B12" s="117" t="s">
        <v>183</v>
      </c>
      <c r="C12" s="120">
        <v>3</v>
      </c>
      <c r="D12" s="120" t="s">
        <v>176</v>
      </c>
      <c r="E12" s="117">
        <f t="shared" si="1"/>
        <v>36</v>
      </c>
      <c r="F12" s="118">
        <f t="shared" si="0"/>
        <v>38888892</v>
      </c>
    </row>
    <row r="13" spans="1:6" ht="12.75">
      <c r="A13" s="116">
        <v>201102</v>
      </c>
      <c r="B13" s="117" t="s">
        <v>184</v>
      </c>
      <c r="C13" s="120">
        <v>3</v>
      </c>
      <c r="D13" s="120" t="s">
        <v>176</v>
      </c>
      <c r="E13" s="117">
        <f t="shared" si="1"/>
        <v>36</v>
      </c>
      <c r="F13" s="118">
        <f t="shared" si="0"/>
        <v>38888892</v>
      </c>
    </row>
    <row r="14" spans="1:6" ht="12.75">
      <c r="A14" s="116">
        <v>201103</v>
      </c>
      <c r="B14" s="117" t="s">
        <v>185</v>
      </c>
      <c r="C14" s="120">
        <v>3</v>
      </c>
      <c r="D14" s="120" t="s">
        <v>176</v>
      </c>
      <c r="E14" s="117">
        <f t="shared" si="1"/>
        <v>36</v>
      </c>
      <c r="F14" s="118">
        <f t="shared" si="0"/>
        <v>38888892</v>
      </c>
    </row>
    <row r="15" spans="1:6" ht="12.75">
      <c r="A15" s="116">
        <v>201504</v>
      </c>
      <c r="B15" s="117" t="s">
        <v>186</v>
      </c>
      <c r="C15" s="120">
        <v>3</v>
      </c>
      <c r="D15" s="120" t="s">
        <v>176</v>
      </c>
      <c r="E15" s="117">
        <f t="shared" si="1"/>
        <v>36</v>
      </c>
      <c r="F15" s="118">
        <f t="shared" si="0"/>
        <v>38888892</v>
      </c>
    </row>
    <row r="16" spans="1:6" ht="12.75">
      <c r="A16" s="116">
        <v>301102</v>
      </c>
      <c r="B16" s="117" t="s">
        <v>187</v>
      </c>
      <c r="C16" s="120">
        <v>3</v>
      </c>
      <c r="D16" s="120" t="s">
        <v>176</v>
      </c>
      <c r="E16" s="117">
        <f t="shared" si="1"/>
        <v>36</v>
      </c>
      <c r="F16" s="118">
        <f t="shared" si="0"/>
        <v>38888892</v>
      </c>
    </row>
    <row r="17" spans="1:6" ht="12.75">
      <c r="A17" s="116">
        <v>301301</v>
      </c>
      <c r="B17" s="117" t="s">
        <v>188</v>
      </c>
      <c r="C17" s="120">
        <v>3</v>
      </c>
      <c r="D17" s="120" t="s">
        <v>176</v>
      </c>
      <c r="E17" s="117">
        <f t="shared" si="1"/>
        <v>36</v>
      </c>
      <c r="F17" s="118">
        <f t="shared" si="0"/>
        <v>38888892</v>
      </c>
    </row>
    <row r="18" spans="1:6" ht="12.75">
      <c r="A18" s="116">
        <v>201015</v>
      </c>
      <c r="B18" s="117" t="s">
        <v>189</v>
      </c>
      <c r="C18" s="120">
        <v>2</v>
      </c>
      <c r="D18" s="120" t="s">
        <v>176</v>
      </c>
      <c r="E18" s="117">
        <f t="shared" si="1"/>
        <v>24</v>
      </c>
      <c r="F18" s="118">
        <f t="shared" si="0"/>
        <v>25925928</v>
      </c>
    </row>
    <row r="19" spans="1:6" ht="12.75">
      <c r="A19" s="116">
        <v>90006</v>
      </c>
      <c r="B19" s="117" t="s">
        <v>190</v>
      </c>
      <c r="C19" s="120">
        <v>2</v>
      </c>
      <c r="D19" s="120" t="s">
        <v>176</v>
      </c>
      <c r="E19" s="117">
        <f t="shared" si="1"/>
        <v>24</v>
      </c>
      <c r="F19" s="118">
        <f t="shared" si="0"/>
        <v>25925928</v>
      </c>
    </row>
    <row r="20" spans="1:6" ht="12.75">
      <c r="A20" s="116">
        <v>90013</v>
      </c>
      <c r="B20" s="117" t="s">
        <v>191</v>
      </c>
      <c r="C20" s="120">
        <v>2</v>
      </c>
      <c r="D20" s="120" t="s">
        <v>176</v>
      </c>
      <c r="E20" s="117">
        <f t="shared" si="1"/>
        <v>24</v>
      </c>
      <c r="F20" s="118">
        <f t="shared" si="0"/>
        <v>25925928</v>
      </c>
    </row>
    <row r="21" spans="1:6" ht="12.75">
      <c r="A21" s="116">
        <v>100201</v>
      </c>
      <c r="B21" s="117" t="s">
        <v>192</v>
      </c>
      <c r="C21" s="120">
        <v>2</v>
      </c>
      <c r="D21" s="120" t="s">
        <v>176</v>
      </c>
      <c r="E21" s="117">
        <f t="shared" si="1"/>
        <v>24</v>
      </c>
      <c r="F21" s="118">
        <f t="shared" si="0"/>
        <v>25925928</v>
      </c>
    </row>
    <row r="22" spans="1:6" ht="12.75">
      <c r="A22" s="116">
        <v>90023</v>
      </c>
      <c r="B22" s="117" t="s">
        <v>193</v>
      </c>
      <c r="C22" s="120">
        <v>2</v>
      </c>
      <c r="D22" s="120" t="s">
        <v>176</v>
      </c>
      <c r="E22" s="117">
        <f t="shared" si="1"/>
        <v>24</v>
      </c>
      <c r="F22" s="118">
        <f t="shared" si="0"/>
        <v>25925928</v>
      </c>
    </row>
    <row r="23" spans="1:6" ht="12.75">
      <c r="A23" s="116">
        <v>90022</v>
      </c>
      <c r="B23" s="117" t="s">
        <v>194</v>
      </c>
      <c r="C23" s="120">
        <v>2</v>
      </c>
      <c r="D23" s="120" t="s">
        <v>176</v>
      </c>
      <c r="E23" s="117">
        <f t="shared" si="1"/>
        <v>24</v>
      </c>
      <c r="F23" s="118">
        <f t="shared" si="0"/>
        <v>25925928</v>
      </c>
    </row>
    <row r="24" spans="1:6" ht="12.75">
      <c r="A24" s="116">
        <v>401503</v>
      </c>
      <c r="B24" s="117" t="s">
        <v>195</v>
      </c>
      <c r="C24" s="120">
        <v>3</v>
      </c>
      <c r="D24" s="120" t="s">
        <v>176</v>
      </c>
      <c r="E24" s="117">
        <f t="shared" si="1"/>
        <v>36</v>
      </c>
      <c r="F24" s="118">
        <f t="shared" si="0"/>
        <v>38888892</v>
      </c>
    </row>
    <row r="25" spans="1:6" ht="12.75">
      <c r="A25" s="116">
        <v>100108</v>
      </c>
      <c r="B25" s="117" t="s">
        <v>196</v>
      </c>
      <c r="C25" s="120">
        <v>2</v>
      </c>
      <c r="D25" s="120" t="s">
        <v>176</v>
      </c>
      <c r="E25" s="117">
        <f t="shared" si="1"/>
        <v>24</v>
      </c>
      <c r="F25" s="118">
        <f t="shared" si="0"/>
        <v>25925928</v>
      </c>
    </row>
    <row r="26" spans="1:6" ht="12.75">
      <c r="A26" s="116">
        <v>100401</v>
      </c>
      <c r="B26" s="117" t="s">
        <v>197</v>
      </c>
      <c r="C26" s="120">
        <v>3</v>
      </c>
      <c r="D26" s="120" t="s">
        <v>327</v>
      </c>
      <c r="E26" s="117">
        <f t="shared" si="1"/>
        <v>36</v>
      </c>
      <c r="F26" s="118">
        <f t="shared" si="0"/>
        <v>0</v>
      </c>
    </row>
    <row r="27" spans="1:6" ht="12.75">
      <c r="A27" s="116">
        <v>100402</v>
      </c>
      <c r="B27" s="117" t="s">
        <v>198</v>
      </c>
      <c r="C27" s="120">
        <v>2</v>
      </c>
      <c r="D27" s="120" t="s">
        <v>327</v>
      </c>
      <c r="E27" s="117">
        <f t="shared" si="1"/>
        <v>24</v>
      </c>
      <c r="F27" s="118">
        <f t="shared" si="0"/>
        <v>0</v>
      </c>
    </row>
    <row r="28" spans="1:6" ht="12.75">
      <c r="A28" s="116">
        <v>100403</v>
      </c>
      <c r="B28" s="117" t="s">
        <v>199</v>
      </c>
      <c r="C28" s="120">
        <v>2</v>
      </c>
      <c r="D28" s="120" t="s">
        <v>327</v>
      </c>
      <c r="E28" s="117">
        <f t="shared" si="1"/>
        <v>24</v>
      </c>
      <c r="F28" s="118">
        <f t="shared" si="0"/>
        <v>0</v>
      </c>
    </row>
    <row r="29" spans="1:6" ht="12.75">
      <c r="A29" s="116">
        <v>100404</v>
      </c>
      <c r="B29" s="117" t="s">
        <v>200</v>
      </c>
      <c r="C29" s="120">
        <v>2</v>
      </c>
      <c r="D29" s="120" t="s">
        <v>327</v>
      </c>
      <c r="E29" s="117">
        <f t="shared" si="1"/>
        <v>24</v>
      </c>
      <c r="F29" s="118">
        <f t="shared" si="0"/>
        <v>0</v>
      </c>
    </row>
    <row r="30" spans="1:6" ht="12.75">
      <c r="A30" s="116">
        <v>100408</v>
      </c>
      <c r="B30" s="117" t="s">
        <v>201</v>
      </c>
      <c r="C30" s="120">
        <v>2</v>
      </c>
      <c r="D30" s="120" t="s">
        <v>327</v>
      </c>
      <c r="E30" s="117">
        <f t="shared" si="1"/>
        <v>24</v>
      </c>
      <c r="F30" s="118">
        <f t="shared" si="0"/>
        <v>0</v>
      </c>
    </row>
    <row r="31" spans="1:6" ht="12.75">
      <c r="A31" s="116">
        <v>100414</v>
      </c>
      <c r="B31" s="117" t="s">
        <v>202</v>
      </c>
      <c r="C31" s="120">
        <v>3</v>
      </c>
      <c r="D31" s="120" t="s">
        <v>327</v>
      </c>
      <c r="E31" s="117">
        <f t="shared" si="1"/>
        <v>36</v>
      </c>
      <c r="F31" s="118">
        <f t="shared" si="0"/>
        <v>0</v>
      </c>
    </row>
    <row r="32" spans="1:6" ht="12.75">
      <c r="A32" s="116">
        <v>102016</v>
      </c>
      <c r="B32" s="117" t="s">
        <v>203</v>
      </c>
      <c r="C32" s="120">
        <v>2</v>
      </c>
      <c r="D32" s="120" t="s">
        <v>327</v>
      </c>
      <c r="E32" s="117">
        <f t="shared" si="1"/>
        <v>24</v>
      </c>
      <c r="F32" s="118">
        <f t="shared" si="0"/>
        <v>0</v>
      </c>
    </row>
    <row r="33" spans="1:6" ht="12.75">
      <c r="A33" s="116">
        <v>104561</v>
      </c>
      <c r="B33" s="117" t="s">
        <v>204</v>
      </c>
      <c r="C33" s="120">
        <v>2</v>
      </c>
      <c r="D33" s="120" t="s">
        <v>327</v>
      </c>
      <c r="E33" s="117">
        <f t="shared" si="1"/>
        <v>24</v>
      </c>
      <c r="F33" s="118">
        <f t="shared" si="0"/>
        <v>0</v>
      </c>
    </row>
    <row r="34" spans="1:6" ht="12.75">
      <c r="A34" s="116">
        <v>200608</v>
      </c>
      <c r="B34" s="117" t="s">
        <v>205</v>
      </c>
      <c r="C34" s="120">
        <v>2</v>
      </c>
      <c r="D34" s="120" t="s">
        <v>327</v>
      </c>
      <c r="E34" s="117">
        <f t="shared" si="1"/>
        <v>24</v>
      </c>
      <c r="F34" s="118">
        <f t="shared" si="0"/>
        <v>0</v>
      </c>
    </row>
    <row r="35" spans="1:6" ht="12.75">
      <c r="A35" s="116">
        <v>201604</v>
      </c>
      <c r="B35" s="117" t="s">
        <v>206</v>
      </c>
      <c r="C35" s="120">
        <v>3</v>
      </c>
      <c r="D35" s="120" t="s">
        <v>327</v>
      </c>
      <c r="E35" s="117">
        <f t="shared" si="1"/>
        <v>36</v>
      </c>
      <c r="F35" s="118">
        <f t="shared" si="0"/>
        <v>0</v>
      </c>
    </row>
    <row r="36" spans="1:6" ht="12.75">
      <c r="A36" s="116">
        <v>290150</v>
      </c>
      <c r="B36" s="117" t="s">
        <v>207</v>
      </c>
      <c r="C36" s="120">
        <v>4</v>
      </c>
      <c r="D36" s="120" t="s">
        <v>327</v>
      </c>
      <c r="E36" s="117">
        <f t="shared" si="1"/>
        <v>48</v>
      </c>
      <c r="F36" s="118">
        <f t="shared" si="0"/>
        <v>0</v>
      </c>
    </row>
    <row r="37" spans="1:6" ht="12.75">
      <c r="A37" s="116">
        <v>301014</v>
      </c>
      <c r="B37" s="117" t="s">
        <v>208</v>
      </c>
      <c r="C37" s="120">
        <v>2</v>
      </c>
      <c r="D37" s="120" t="s">
        <v>327</v>
      </c>
      <c r="E37" s="117">
        <f t="shared" si="1"/>
        <v>24</v>
      </c>
      <c r="F37" s="118">
        <f aca="true" t="shared" si="2" ref="F37:F68">IF(D37="SI",E37*$E$1,0)</f>
        <v>0</v>
      </c>
    </row>
    <row r="38" spans="1:6" ht="12.75">
      <c r="A38" s="116">
        <v>90014</v>
      </c>
      <c r="B38" s="117" t="s">
        <v>209</v>
      </c>
      <c r="C38" s="120">
        <v>2</v>
      </c>
      <c r="D38" s="120" t="s">
        <v>327</v>
      </c>
      <c r="E38" s="117">
        <f t="shared" si="1"/>
        <v>24</v>
      </c>
      <c r="F38" s="118">
        <f t="shared" si="2"/>
        <v>0</v>
      </c>
    </row>
    <row r="39" spans="1:6" ht="12.75">
      <c r="A39" s="116">
        <v>102060</v>
      </c>
      <c r="B39" s="117" t="s">
        <v>210</v>
      </c>
      <c r="C39" s="120">
        <v>3</v>
      </c>
      <c r="D39" s="120" t="s">
        <v>327</v>
      </c>
      <c r="E39" s="117">
        <f t="shared" si="1"/>
        <v>36</v>
      </c>
      <c r="F39" s="118">
        <f t="shared" si="2"/>
        <v>0</v>
      </c>
    </row>
    <row r="40" spans="1:6" ht="12.75">
      <c r="A40" s="116">
        <v>103001</v>
      </c>
      <c r="B40" s="117" t="s">
        <v>211</v>
      </c>
      <c r="C40" s="120">
        <v>2</v>
      </c>
      <c r="D40" s="120" t="s">
        <v>327</v>
      </c>
      <c r="E40" s="117">
        <f t="shared" si="1"/>
        <v>24</v>
      </c>
      <c r="F40" s="118">
        <f t="shared" si="2"/>
        <v>0</v>
      </c>
    </row>
    <row r="41" spans="1:6" ht="12.75">
      <c r="A41" s="116">
        <v>201062</v>
      </c>
      <c r="B41" s="117" t="s">
        <v>212</v>
      </c>
      <c r="C41" s="120">
        <v>2</v>
      </c>
      <c r="D41" s="120" t="s">
        <v>327</v>
      </c>
      <c r="E41" s="117">
        <f t="shared" si="1"/>
        <v>24</v>
      </c>
      <c r="F41" s="118">
        <f t="shared" si="2"/>
        <v>0</v>
      </c>
    </row>
    <row r="42" spans="1:6" ht="12.75">
      <c r="A42" s="116">
        <v>201420</v>
      </c>
      <c r="B42" s="117" t="s">
        <v>213</v>
      </c>
      <c r="C42" s="120">
        <v>2</v>
      </c>
      <c r="D42" s="120" t="s">
        <v>327</v>
      </c>
      <c r="E42" s="117">
        <f t="shared" si="1"/>
        <v>24</v>
      </c>
      <c r="F42" s="118">
        <f t="shared" si="2"/>
        <v>0</v>
      </c>
    </row>
    <row r="43" spans="1:6" ht="12.75">
      <c r="A43" s="116">
        <v>204010</v>
      </c>
      <c r="B43" s="117" t="s">
        <v>214</v>
      </c>
      <c r="C43" s="120">
        <v>2</v>
      </c>
      <c r="D43" s="120" t="s">
        <v>327</v>
      </c>
      <c r="E43" s="117">
        <f t="shared" si="1"/>
        <v>24</v>
      </c>
      <c r="F43" s="118">
        <f t="shared" si="2"/>
        <v>0</v>
      </c>
    </row>
    <row r="44" spans="1:6" ht="12.75">
      <c r="A44" s="119">
        <v>213956</v>
      </c>
      <c r="B44" s="117" t="s">
        <v>215</v>
      </c>
      <c r="C44" s="120">
        <v>2</v>
      </c>
      <c r="D44" s="120" t="s">
        <v>327</v>
      </c>
      <c r="E44" s="117">
        <f t="shared" si="1"/>
        <v>24</v>
      </c>
      <c r="F44" s="118">
        <f t="shared" si="2"/>
        <v>0</v>
      </c>
    </row>
    <row r="45" spans="1:6" ht="12.75">
      <c r="A45" s="116">
        <v>215080</v>
      </c>
      <c r="B45" s="117" t="s">
        <v>216</v>
      </c>
      <c r="C45" s="120">
        <v>3</v>
      </c>
      <c r="D45" s="120" t="s">
        <v>327</v>
      </c>
      <c r="E45" s="117">
        <f t="shared" si="1"/>
        <v>36</v>
      </c>
      <c r="F45" s="118">
        <f t="shared" si="2"/>
        <v>0</v>
      </c>
    </row>
    <row r="46" spans="1:6" ht="12.75">
      <c r="A46" s="116">
        <v>300250</v>
      </c>
      <c r="B46" s="117" t="s">
        <v>217</v>
      </c>
      <c r="C46" s="120">
        <v>3</v>
      </c>
      <c r="D46" s="120" t="s">
        <v>327</v>
      </c>
      <c r="E46" s="117">
        <f t="shared" si="1"/>
        <v>36</v>
      </c>
      <c r="F46" s="118">
        <f t="shared" si="2"/>
        <v>0</v>
      </c>
    </row>
    <row r="47" spans="1:6" ht="12.75">
      <c r="A47" s="116">
        <v>301015</v>
      </c>
      <c r="B47" s="117" t="s">
        <v>218</v>
      </c>
      <c r="C47" s="120">
        <v>2</v>
      </c>
      <c r="D47" s="120" t="s">
        <v>327</v>
      </c>
      <c r="E47" s="117">
        <f t="shared" si="1"/>
        <v>24</v>
      </c>
      <c r="F47" s="118">
        <f t="shared" si="2"/>
        <v>0</v>
      </c>
    </row>
    <row r="48" spans="1:6" ht="12.75">
      <c r="A48" s="116">
        <v>301103</v>
      </c>
      <c r="B48" s="117" t="s">
        <v>219</v>
      </c>
      <c r="C48" s="120">
        <v>3</v>
      </c>
      <c r="D48" s="120" t="s">
        <v>327</v>
      </c>
      <c r="E48" s="117">
        <f t="shared" si="1"/>
        <v>36</v>
      </c>
      <c r="F48" s="118">
        <f t="shared" si="2"/>
        <v>0</v>
      </c>
    </row>
    <row r="49" spans="1:6" ht="12.75">
      <c r="A49" s="116">
        <v>301105</v>
      </c>
      <c r="B49" s="117" t="s">
        <v>220</v>
      </c>
      <c r="C49" s="120">
        <v>3</v>
      </c>
      <c r="D49" s="120" t="s">
        <v>327</v>
      </c>
      <c r="E49" s="117">
        <f t="shared" si="1"/>
        <v>36</v>
      </c>
      <c r="F49" s="118">
        <f t="shared" si="2"/>
        <v>0</v>
      </c>
    </row>
    <row r="50" spans="1:6" ht="12.75">
      <c r="A50" s="116">
        <v>301106</v>
      </c>
      <c r="B50" s="117" t="s">
        <v>221</v>
      </c>
      <c r="C50" s="120">
        <v>3</v>
      </c>
      <c r="D50" s="120" t="s">
        <v>327</v>
      </c>
      <c r="E50" s="117">
        <f t="shared" si="1"/>
        <v>36</v>
      </c>
      <c r="F50" s="118">
        <f t="shared" si="2"/>
        <v>0</v>
      </c>
    </row>
    <row r="51" spans="1:6" ht="12.75">
      <c r="A51" s="116">
        <v>301107</v>
      </c>
      <c r="B51" s="117" t="s">
        <v>222</v>
      </c>
      <c r="C51" s="120">
        <v>3</v>
      </c>
      <c r="D51" s="120" t="s">
        <v>327</v>
      </c>
      <c r="E51" s="117">
        <f t="shared" si="1"/>
        <v>36</v>
      </c>
      <c r="F51" s="118">
        <f t="shared" si="2"/>
        <v>0</v>
      </c>
    </row>
    <row r="52" spans="1:6" ht="12.75">
      <c r="A52" s="116">
        <v>301116</v>
      </c>
      <c r="B52" s="117" t="s">
        <v>223</v>
      </c>
      <c r="C52" s="120">
        <v>3</v>
      </c>
      <c r="D52" s="120" t="s">
        <v>327</v>
      </c>
      <c r="E52" s="117">
        <f t="shared" si="1"/>
        <v>36</v>
      </c>
      <c r="F52" s="118">
        <f t="shared" si="2"/>
        <v>0</v>
      </c>
    </row>
    <row r="53" spans="1:6" ht="12.75">
      <c r="A53" s="116">
        <v>301117</v>
      </c>
      <c r="B53" s="117" t="s">
        <v>224</v>
      </c>
      <c r="C53" s="120">
        <v>2</v>
      </c>
      <c r="D53" s="120" t="s">
        <v>327</v>
      </c>
      <c r="E53" s="117">
        <f t="shared" si="1"/>
        <v>24</v>
      </c>
      <c r="F53" s="118">
        <f t="shared" si="2"/>
        <v>0</v>
      </c>
    </row>
    <row r="54" spans="1:6" ht="12.75">
      <c r="A54" s="116">
        <v>301118</v>
      </c>
      <c r="B54" s="117" t="s">
        <v>225</v>
      </c>
      <c r="C54" s="120">
        <v>2</v>
      </c>
      <c r="D54" s="120" t="s">
        <v>327</v>
      </c>
      <c r="E54" s="117">
        <f t="shared" si="1"/>
        <v>24</v>
      </c>
      <c r="F54" s="118">
        <f t="shared" si="2"/>
        <v>0</v>
      </c>
    </row>
    <row r="55" spans="1:6" ht="12.75">
      <c r="A55" s="116">
        <v>301119</v>
      </c>
      <c r="B55" s="117" t="s">
        <v>226</v>
      </c>
      <c r="C55" s="120">
        <v>3</v>
      </c>
      <c r="D55" s="120" t="s">
        <v>327</v>
      </c>
      <c r="E55" s="117">
        <f t="shared" si="1"/>
        <v>36</v>
      </c>
      <c r="F55" s="118">
        <f t="shared" si="2"/>
        <v>0</v>
      </c>
    </row>
    <row r="56" spans="1:6" ht="12.75">
      <c r="A56" s="116">
        <v>301201</v>
      </c>
      <c r="B56" s="117" t="s">
        <v>227</v>
      </c>
      <c r="C56" s="120">
        <v>3</v>
      </c>
      <c r="D56" s="120" t="s">
        <v>327</v>
      </c>
      <c r="E56" s="117">
        <f t="shared" si="1"/>
        <v>36</v>
      </c>
      <c r="F56" s="118">
        <f t="shared" si="2"/>
        <v>0</v>
      </c>
    </row>
    <row r="57" spans="1:6" ht="12.75">
      <c r="A57" s="116">
        <v>301203</v>
      </c>
      <c r="B57" s="117" t="s">
        <v>228</v>
      </c>
      <c r="C57" s="120">
        <v>3</v>
      </c>
      <c r="D57" s="120" t="s">
        <v>327</v>
      </c>
      <c r="E57" s="117">
        <f t="shared" si="1"/>
        <v>36</v>
      </c>
      <c r="F57" s="118">
        <f t="shared" si="2"/>
        <v>0</v>
      </c>
    </row>
    <row r="58" spans="1:6" ht="12.75">
      <c r="A58" s="116">
        <v>301219</v>
      </c>
      <c r="B58" s="117" t="s">
        <v>229</v>
      </c>
      <c r="C58" s="120">
        <v>2</v>
      </c>
      <c r="D58" s="120" t="s">
        <v>327</v>
      </c>
      <c r="E58" s="117">
        <f t="shared" si="1"/>
        <v>24</v>
      </c>
      <c r="F58" s="118">
        <f t="shared" si="2"/>
        <v>0</v>
      </c>
    </row>
    <row r="59" spans="1:6" ht="12.75">
      <c r="A59" s="116">
        <v>301325</v>
      </c>
      <c r="B59" s="117" t="s">
        <v>230</v>
      </c>
      <c r="C59" s="120">
        <v>2</v>
      </c>
      <c r="D59" s="120" t="s">
        <v>327</v>
      </c>
      <c r="E59" s="117">
        <f t="shared" si="1"/>
        <v>24</v>
      </c>
      <c r="F59" s="118">
        <f t="shared" si="2"/>
        <v>0</v>
      </c>
    </row>
    <row r="60" spans="1:6" ht="12.75">
      <c r="A60" s="116">
        <v>302060</v>
      </c>
      <c r="B60" s="117" t="s">
        <v>231</v>
      </c>
      <c r="C60" s="120">
        <v>2</v>
      </c>
      <c r="D60" s="120" t="s">
        <v>327</v>
      </c>
      <c r="E60" s="117">
        <f t="shared" si="1"/>
        <v>24</v>
      </c>
      <c r="F60" s="118">
        <f t="shared" si="2"/>
        <v>0</v>
      </c>
    </row>
    <row r="61" spans="1:6" ht="12.75">
      <c r="A61" s="116">
        <v>302589</v>
      </c>
      <c r="B61" s="117" t="s">
        <v>232</v>
      </c>
      <c r="C61" s="120">
        <v>2</v>
      </c>
      <c r="D61" s="120" t="s">
        <v>327</v>
      </c>
      <c r="E61" s="117">
        <f t="shared" si="1"/>
        <v>24</v>
      </c>
      <c r="F61" s="118">
        <f t="shared" si="2"/>
        <v>0</v>
      </c>
    </row>
    <row r="62" spans="1:6" ht="12.75">
      <c r="A62" s="116">
        <v>305689</v>
      </c>
      <c r="B62" s="117" t="s">
        <v>233</v>
      </c>
      <c r="C62" s="120">
        <v>3</v>
      </c>
      <c r="D62" s="120" t="s">
        <v>327</v>
      </c>
      <c r="E62" s="117">
        <f t="shared" si="1"/>
        <v>36</v>
      </c>
      <c r="F62" s="118">
        <f t="shared" si="2"/>
        <v>0</v>
      </c>
    </row>
    <row r="63" spans="1:6" ht="12.75">
      <c r="A63" s="116">
        <v>306598</v>
      </c>
      <c r="B63" s="117" t="s">
        <v>234</v>
      </c>
      <c r="C63" s="120">
        <v>3</v>
      </c>
      <c r="D63" s="120" t="s">
        <v>327</v>
      </c>
      <c r="E63" s="117">
        <f t="shared" si="1"/>
        <v>36</v>
      </c>
      <c r="F63" s="118">
        <f t="shared" si="2"/>
        <v>0</v>
      </c>
    </row>
    <row r="64" spans="1:6" ht="12.75">
      <c r="A64" s="116">
        <v>325689</v>
      </c>
      <c r="B64" s="117" t="s">
        <v>235</v>
      </c>
      <c r="C64" s="120">
        <v>2</v>
      </c>
      <c r="D64" s="120" t="s">
        <v>327</v>
      </c>
      <c r="E64" s="117">
        <f t="shared" si="1"/>
        <v>24</v>
      </c>
      <c r="F64" s="118">
        <f t="shared" si="2"/>
        <v>0</v>
      </c>
    </row>
    <row r="65" spans="1:6" ht="12.75">
      <c r="A65" s="116">
        <v>90168</v>
      </c>
      <c r="B65" s="117" t="s">
        <v>236</v>
      </c>
      <c r="C65" s="120">
        <v>3</v>
      </c>
      <c r="D65" s="120" t="s">
        <v>327</v>
      </c>
      <c r="E65" s="117">
        <f t="shared" si="1"/>
        <v>36</v>
      </c>
      <c r="F65" s="118">
        <f t="shared" si="2"/>
        <v>0</v>
      </c>
    </row>
    <row r="66" spans="1:6" ht="12.75">
      <c r="A66" s="116">
        <v>90169</v>
      </c>
      <c r="B66" s="117" t="s">
        <v>237</v>
      </c>
      <c r="C66" s="120">
        <v>3</v>
      </c>
      <c r="D66" s="120" t="s">
        <v>327</v>
      </c>
      <c r="E66" s="117">
        <f t="shared" si="1"/>
        <v>36</v>
      </c>
      <c r="F66" s="118">
        <f t="shared" si="2"/>
        <v>0</v>
      </c>
    </row>
    <row r="67" spans="1:6" ht="12.75">
      <c r="A67" s="116">
        <v>102070</v>
      </c>
      <c r="B67" s="117" t="s">
        <v>238</v>
      </c>
      <c r="C67" s="120">
        <v>3</v>
      </c>
      <c r="D67" s="120" t="s">
        <v>327</v>
      </c>
      <c r="E67" s="117">
        <f t="shared" si="1"/>
        <v>36</v>
      </c>
      <c r="F67" s="118">
        <f t="shared" si="2"/>
        <v>0</v>
      </c>
    </row>
    <row r="68" spans="1:6" ht="12.75">
      <c r="A68" s="116">
        <v>103380</v>
      </c>
      <c r="B68" s="117" t="s">
        <v>239</v>
      </c>
      <c r="C68" s="120">
        <v>3</v>
      </c>
      <c r="D68" s="120" t="s">
        <v>327</v>
      </c>
      <c r="E68" s="117">
        <f t="shared" si="1"/>
        <v>36</v>
      </c>
      <c r="F68" s="118">
        <f t="shared" si="2"/>
        <v>0</v>
      </c>
    </row>
    <row r="69" spans="1:6" ht="12.75">
      <c r="A69" s="116">
        <v>200609</v>
      </c>
      <c r="B69" s="117" t="s">
        <v>240</v>
      </c>
      <c r="C69" s="120">
        <v>3</v>
      </c>
      <c r="D69" s="120" t="s">
        <v>327</v>
      </c>
      <c r="E69" s="117">
        <f t="shared" si="1"/>
        <v>36</v>
      </c>
      <c r="F69" s="118">
        <f aca="true" t="shared" si="3" ref="F69:F100">IF(D69="SI",E69*$E$1,0)</f>
        <v>0</v>
      </c>
    </row>
    <row r="70" spans="1:6" ht="12.75">
      <c r="A70" s="116">
        <v>201014</v>
      </c>
      <c r="B70" s="117" t="s">
        <v>241</v>
      </c>
      <c r="C70" s="120">
        <v>3</v>
      </c>
      <c r="D70" s="120" t="s">
        <v>327</v>
      </c>
      <c r="E70" s="117">
        <f aca="true" t="shared" si="4" ref="E70:E133">C70*12</f>
        <v>36</v>
      </c>
      <c r="F70" s="118">
        <f t="shared" si="3"/>
        <v>0</v>
      </c>
    </row>
    <row r="71" spans="1:6" ht="12.75">
      <c r="A71" s="116">
        <v>201416</v>
      </c>
      <c r="B71" s="117" t="s">
        <v>242</v>
      </c>
      <c r="C71" s="120">
        <v>3</v>
      </c>
      <c r="D71" s="120" t="s">
        <v>327</v>
      </c>
      <c r="E71" s="117">
        <f t="shared" si="4"/>
        <v>36</v>
      </c>
      <c r="F71" s="118">
        <f t="shared" si="3"/>
        <v>0</v>
      </c>
    </row>
    <row r="72" spans="1:6" ht="12.75">
      <c r="A72" s="119">
        <v>201490</v>
      </c>
      <c r="B72" s="117" t="s">
        <v>243</v>
      </c>
      <c r="C72" s="120">
        <v>10</v>
      </c>
      <c r="D72" s="120" t="s">
        <v>327</v>
      </c>
      <c r="E72" s="117">
        <f t="shared" si="4"/>
        <v>120</v>
      </c>
      <c r="F72" s="118">
        <f t="shared" si="3"/>
        <v>0</v>
      </c>
    </row>
    <row r="73" spans="1:6" ht="12.75">
      <c r="A73" s="119">
        <v>201491</v>
      </c>
      <c r="B73" s="117" t="s">
        <v>244</v>
      </c>
      <c r="C73" s="120">
        <v>10</v>
      </c>
      <c r="D73" s="120" t="s">
        <v>327</v>
      </c>
      <c r="E73" s="117">
        <f t="shared" si="4"/>
        <v>120</v>
      </c>
      <c r="F73" s="118">
        <f t="shared" si="3"/>
        <v>0</v>
      </c>
    </row>
    <row r="74" spans="1:6" ht="21.75">
      <c r="A74" s="119">
        <v>201492</v>
      </c>
      <c r="B74" s="117" t="s">
        <v>245</v>
      </c>
      <c r="C74" s="120">
        <v>10</v>
      </c>
      <c r="D74" s="120" t="s">
        <v>327</v>
      </c>
      <c r="E74" s="117">
        <f t="shared" si="4"/>
        <v>120</v>
      </c>
      <c r="F74" s="118">
        <f t="shared" si="3"/>
        <v>0</v>
      </c>
    </row>
    <row r="75" spans="1:6" ht="12.75">
      <c r="A75" s="116">
        <v>204013</v>
      </c>
      <c r="B75" s="117" t="s">
        <v>246</v>
      </c>
      <c r="C75" s="120">
        <v>3</v>
      </c>
      <c r="D75" s="120" t="s">
        <v>327</v>
      </c>
      <c r="E75" s="117">
        <f t="shared" si="4"/>
        <v>36</v>
      </c>
      <c r="F75" s="118">
        <f t="shared" si="3"/>
        <v>0</v>
      </c>
    </row>
    <row r="76" spans="1:6" ht="12.75">
      <c r="A76" s="116">
        <v>250550</v>
      </c>
      <c r="B76" s="117" t="s">
        <v>247</v>
      </c>
      <c r="C76" s="120">
        <v>3</v>
      </c>
      <c r="D76" s="120" t="s">
        <v>327</v>
      </c>
      <c r="E76" s="117">
        <f t="shared" si="4"/>
        <v>36</v>
      </c>
      <c r="F76" s="118">
        <f t="shared" si="3"/>
        <v>0</v>
      </c>
    </row>
    <row r="77" spans="1:6" ht="12.75">
      <c r="A77" s="116">
        <v>299017</v>
      </c>
      <c r="B77" s="117" t="s">
        <v>248</v>
      </c>
      <c r="C77" s="120">
        <v>3</v>
      </c>
      <c r="D77" s="120" t="s">
        <v>327</v>
      </c>
      <c r="E77" s="117">
        <f t="shared" si="4"/>
        <v>36</v>
      </c>
      <c r="F77" s="118">
        <f t="shared" si="3"/>
        <v>0</v>
      </c>
    </row>
    <row r="78" spans="1:6" ht="12.75">
      <c r="A78" s="119">
        <v>299201</v>
      </c>
      <c r="B78" s="117" t="s">
        <v>249</v>
      </c>
      <c r="C78" s="120">
        <v>10</v>
      </c>
      <c r="D78" s="120" t="s">
        <v>327</v>
      </c>
      <c r="E78" s="117">
        <f t="shared" si="4"/>
        <v>120</v>
      </c>
      <c r="F78" s="118">
        <f t="shared" si="3"/>
        <v>0</v>
      </c>
    </row>
    <row r="79" spans="1:6" ht="12.75">
      <c r="A79" s="116">
        <v>299210</v>
      </c>
      <c r="B79" s="117" t="s">
        <v>250</v>
      </c>
      <c r="C79" s="120">
        <v>3</v>
      </c>
      <c r="D79" s="120" t="s">
        <v>327</v>
      </c>
      <c r="E79" s="117">
        <f t="shared" si="4"/>
        <v>36</v>
      </c>
      <c r="F79" s="118">
        <f t="shared" si="3"/>
        <v>0</v>
      </c>
    </row>
    <row r="80" spans="1:6" ht="12.75">
      <c r="A80" s="116">
        <v>299310</v>
      </c>
      <c r="B80" s="117" t="s">
        <v>251</v>
      </c>
      <c r="C80" s="120">
        <v>3</v>
      </c>
      <c r="D80" s="120" t="s">
        <v>327</v>
      </c>
      <c r="E80" s="117">
        <f t="shared" si="4"/>
        <v>36</v>
      </c>
      <c r="F80" s="118">
        <f t="shared" si="3"/>
        <v>0</v>
      </c>
    </row>
    <row r="81" spans="1:6" ht="12.75">
      <c r="A81" s="116">
        <v>301120</v>
      </c>
      <c r="B81" s="117" t="s">
        <v>252</v>
      </c>
      <c r="C81" s="120">
        <v>3</v>
      </c>
      <c r="D81" s="120" t="s">
        <v>327</v>
      </c>
      <c r="E81" s="117">
        <f t="shared" si="4"/>
        <v>36</v>
      </c>
      <c r="F81" s="118">
        <f t="shared" si="3"/>
        <v>0</v>
      </c>
    </row>
    <row r="82" spans="1:6" ht="12.75">
      <c r="A82" s="116">
        <v>301121</v>
      </c>
      <c r="B82" s="117" t="s">
        <v>253</v>
      </c>
      <c r="C82" s="120">
        <v>3</v>
      </c>
      <c r="D82" s="120" t="s">
        <v>327</v>
      </c>
      <c r="E82" s="117">
        <f t="shared" si="4"/>
        <v>36</v>
      </c>
      <c r="F82" s="118">
        <f t="shared" si="3"/>
        <v>0</v>
      </c>
    </row>
    <row r="83" spans="1:6" ht="12.75">
      <c r="A83" s="116">
        <v>301122</v>
      </c>
      <c r="B83" s="117" t="s">
        <v>254</v>
      </c>
      <c r="C83" s="120">
        <v>3</v>
      </c>
      <c r="D83" s="120" t="s">
        <v>327</v>
      </c>
      <c r="E83" s="117">
        <f t="shared" si="4"/>
        <v>36</v>
      </c>
      <c r="F83" s="118">
        <f t="shared" si="3"/>
        <v>0</v>
      </c>
    </row>
    <row r="84" spans="1:6" ht="12.75">
      <c r="A84" s="116">
        <v>301123</v>
      </c>
      <c r="B84" s="117" t="s">
        <v>255</v>
      </c>
      <c r="C84" s="120">
        <v>3</v>
      </c>
      <c r="D84" s="120" t="s">
        <v>327</v>
      </c>
      <c r="E84" s="117">
        <f t="shared" si="4"/>
        <v>36</v>
      </c>
      <c r="F84" s="118">
        <f t="shared" si="3"/>
        <v>0</v>
      </c>
    </row>
    <row r="85" spans="1:6" ht="12.75">
      <c r="A85" s="116">
        <v>301124</v>
      </c>
      <c r="B85" s="117" t="s">
        <v>256</v>
      </c>
      <c r="C85" s="120">
        <v>3</v>
      </c>
      <c r="D85" s="120" t="s">
        <v>327</v>
      </c>
      <c r="E85" s="117">
        <f t="shared" si="4"/>
        <v>36</v>
      </c>
      <c r="F85" s="118">
        <f t="shared" si="3"/>
        <v>0</v>
      </c>
    </row>
    <row r="86" spans="1:6" ht="12.75">
      <c r="A86" s="116">
        <v>301125</v>
      </c>
      <c r="B86" s="117" t="s">
        <v>257</v>
      </c>
      <c r="C86" s="120">
        <v>3</v>
      </c>
      <c r="D86" s="120" t="s">
        <v>327</v>
      </c>
      <c r="E86" s="117">
        <f t="shared" si="4"/>
        <v>36</v>
      </c>
      <c r="F86" s="118">
        <f t="shared" si="3"/>
        <v>0</v>
      </c>
    </row>
    <row r="87" spans="1:6" ht="12.75">
      <c r="A87" s="116">
        <v>301126</v>
      </c>
      <c r="B87" s="117" t="s">
        <v>258</v>
      </c>
      <c r="C87" s="120">
        <v>3</v>
      </c>
      <c r="D87" s="120" t="s">
        <v>327</v>
      </c>
      <c r="E87" s="117">
        <f t="shared" si="4"/>
        <v>36</v>
      </c>
      <c r="F87" s="118">
        <f t="shared" si="3"/>
        <v>0</v>
      </c>
    </row>
    <row r="88" spans="1:6" ht="12.75">
      <c r="A88" s="116">
        <v>301127</v>
      </c>
      <c r="B88" s="117" t="s">
        <v>259</v>
      </c>
      <c r="C88" s="120">
        <v>3</v>
      </c>
      <c r="D88" s="120" t="s">
        <v>327</v>
      </c>
      <c r="E88" s="117">
        <f t="shared" si="4"/>
        <v>36</v>
      </c>
      <c r="F88" s="118">
        <f t="shared" si="3"/>
        <v>0</v>
      </c>
    </row>
    <row r="89" spans="1:6" ht="12.75">
      <c r="A89" s="116">
        <v>301302</v>
      </c>
      <c r="B89" s="117" t="s">
        <v>260</v>
      </c>
      <c r="C89" s="120">
        <v>3</v>
      </c>
      <c r="D89" s="120" t="s">
        <v>327</v>
      </c>
      <c r="E89" s="117">
        <f t="shared" si="4"/>
        <v>36</v>
      </c>
      <c r="F89" s="118">
        <f t="shared" si="3"/>
        <v>0</v>
      </c>
    </row>
    <row r="90" spans="1:6" ht="12.75">
      <c r="A90" s="116">
        <v>301303</v>
      </c>
      <c r="B90" s="117" t="s">
        <v>261</v>
      </c>
      <c r="C90" s="120">
        <v>3</v>
      </c>
      <c r="D90" s="120" t="s">
        <v>327</v>
      </c>
      <c r="E90" s="117">
        <f t="shared" si="4"/>
        <v>36</v>
      </c>
      <c r="F90" s="118">
        <f t="shared" si="3"/>
        <v>0</v>
      </c>
    </row>
    <row r="91" spans="1:6" ht="21.75">
      <c r="A91" s="116">
        <v>301304</v>
      </c>
      <c r="B91" s="117" t="s">
        <v>262</v>
      </c>
      <c r="C91" s="120">
        <v>3</v>
      </c>
      <c r="D91" s="120" t="s">
        <v>327</v>
      </c>
      <c r="E91" s="117">
        <f t="shared" si="4"/>
        <v>36</v>
      </c>
      <c r="F91" s="118">
        <f t="shared" si="3"/>
        <v>0</v>
      </c>
    </row>
    <row r="92" spans="1:6" ht="12.75">
      <c r="A92" s="116">
        <v>301305</v>
      </c>
      <c r="B92" s="117" t="s">
        <v>263</v>
      </c>
      <c r="C92" s="120">
        <v>3</v>
      </c>
      <c r="D92" s="120" t="s">
        <v>327</v>
      </c>
      <c r="E92" s="117">
        <f t="shared" si="4"/>
        <v>36</v>
      </c>
      <c r="F92" s="118">
        <f t="shared" si="3"/>
        <v>0</v>
      </c>
    </row>
    <row r="93" spans="1:6" ht="12.75">
      <c r="A93" s="116">
        <v>301307</v>
      </c>
      <c r="B93" s="117" t="s">
        <v>264</v>
      </c>
      <c r="C93" s="120">
        <v>2</v>
      </c>
      <c r="D93" s="120" t="s">
        <v>327</v>
      </c>
      <c r="E93" s="117">
        <f t="shared" si="4"/>
        <v>24</v>
      </c>
      <c r="F93" s="118">
        <f t="shared" si="3"/>
        <v>0</v>
      </c>
    </row>
    <row r="94" spans="1:6" ht="12.75">
      <c r="A94" s="116">
        <v>301308</v>
      </c>
      <c r="B94" s="117" t="s">
        <v>265</v>
      </c>
      <c r="C94" s="120">
        <v>3</v>
      </c>
      <c r="D94" s="120" t="s">
        <v>327</v>
      </c>
      <c r="E94" s="117">
        <f t="shared" si="4"/>
        <v>36</v>
      </c>
      <c r="F94" s="118">
        <f t="shared" si="3"/>
        <v>0</v>
      </c>
    </row>
    <row r="95" spans="1:6" ht="12.75">
      <c r="A95" s="116">
        <v>301309</v>
      </c>
      <c r="B95" s="117" t="s">
        <v>266</v>
      </c>
      <c r="C95" s="120">
        <v>2</v>
      </c>
      <c r="D95" s="120" t="s">
        <v>327</v>
      </c>
      <c r="E95" s="117">
        <f t="shared" si="4"/>
        <v>24</v>
      </c>
      <c r="F95" s="118">
        <f t="shared" si="3"/>
        <v>0</v>
      </c>
    </row>
    <row r="96" spans="1:6" ht="12.75">
      <c r="A96" s="116">
        <v>301330</v>
      </c>
      <c r="B96" s="117" t="s">
        <v>267</v>
      </c>
      <c r="C96" s="120">
        <v>3</v>
      </c>
      <c r="D96" s="120" t="s">
        <v>327</v>
      </c>
      <c r="E96" s="117">
        <f t="shared" si="4"/>
        <v>36</v>
      </c>
      <c r="F96" s="118">
        <f t="shared" si="3"/>
        <v>0</v>
      </c>
    </row>
    <row r="97" spans="1:6" ht="12.75">
      <c r="A97" s="116">
        <v>301401</v>
      </c>
      <c r="B97" s="117" t="s">
        <v>268</v>
      </c>
      <c r="C97" s="120">
        <v>3</v>
      </c>
      <c r="D97" s="120" t="s">
        <v>327</v>
      </c>
      <c r="E97" s="117">
        <f t="shared" si="4"/>
        <v>36</v>
      </c>
      <c r="F97" s="118">
        <f t="shared" si="3"/>
        <v>0</v>
      </c>
    </row>
    <row r="98" spans="1:6" ht="12.75">
      <c r="A98" s="116">
        <v>301402</v>
      </c>
      <c r="B98" s="117" t="s">
        <v>269</v>
      </c>
      <c r="C98" s="120">
        <v>3</v>
      </c>
      <c r="D98" s="120" t="s">
        <v>327</v>
      </c>
      <c r="E98" s="117">
        <f t="shared" si="4"/>
        <v>36</v>
      </c>
      <c r="F98" s="118">
        <f t="shared" si="3"/>
        <v>0</v>
      </c>
    </row>
    <row r="99" spans="1:6" ht="12.75">
      <c r="A99" s="116">
        <v>301403</v>
      </c>
      <c r="B99" s="117" t="s">
        <v>270</v>
      </c>
      <c r="C99" s="120">
        <v>3</v>
      </c>
      <c r="D99" s="120" t="s">
        <v>327</v>
      </c>
      <c r="E99" s="117">
        <f t="shared" si="4"/>
        <v>36</v>
      </c>
      <c r="F99" s="118">
        <f t="shared" si="3"/>
        <v>0</v>
      </c>
    </row>
    <row r="100" spans="1:6" ht="12.75">
      <c r="A100" s="116">
        <v>301404</v>
      </c>
      <c r="B100" s="117" t="s">
        <v>271</v>
      </c>
      <c r="C100" s="120">
        <v>3</v>
      </c>
      <c r="D100" s="120" t="s">
        <v>327</v>
      </c>
      <c r="E100" s="117">
        <f t="shared" si="4"/>
        <v>36</v>
      </c>
      <c r="F100" s="118">
        <f t="shared" si="3"/>
        <v>0</v>
      </c>
    </row>
    <row r="101" spans="1:6" ht="12.75">
      <c r="A101" s="116">
        <v>301405</v>
      </c>
      <c r="B101" s="117" t="s">
        <v>272</v>
      </c>
      <c r="C101" s="120">
        <v>3</v>
      </c>
      <c r="D101" s="120" t="s">
        <v>327</v>
      </c>
      <c r="E101" s="117">
        <f t="shared" si="4"/>
        <v>36</v>
      </c>
      <c r="F101" s="118">
        <f aca="true" t="shared" si="5" ref="F101:F132">IF(D101="SI",E101*$E$1,0)</f>
        <v>0</v>
      </c>
    </row>
    <row r="102" spans="1:6" ht="12.75">
      <c r="A102" s="116">
        <v>301569</v>
      </c>
      <c r="B102" s="117" t="s">
        <v>273</v>
      </c>
      <c r="C102" s="120">
        <v>3</v>
      </c>
      <c r="D102" s="120" t="s">
        <v>327</v>
      </c>
      <c r="E102" s="117">
        <f t="shared" si="4"/>
        <v>36</v>
      </c>
      <c r="F102" s="118">
        <f t="shared" si="5"/>
        <v>0</v>
      </c>
    </row>
    <row r="103" spans="1:6" ht="12.75">
      <c r="A103" s="116">
        <v>302070</v>
      </c>
      <c r="B103" s="117" t="s">
        <v>274</v>
      </c>
      <c r="C103" s="120">
        <v>3</v>
      </c>
      <c r="D103" s="120" t="s">
        <v>327</v>
      </c>
      <c r="E103" s="117">
        <f t="shared" si="4"/>
        <v>36</v>
      </c>
      <c r="F103" s="118">
        <f t="shared" si="5"/>
        <v>0</v>
      </c>
    </row>
    <row r="104" spans="1:6" ht="12.75">
      <c r="A104" s="116">
        <v>302090</v>
      </c>
      <c r="B104" s="117" t="s">
        <v>275</v>
      </c>
      <c r="C104" s="120">
        <v>3</v>
      </c>
      <c r="D104" s="120" t="s">
        <v>327</v>
      </c>
      <c r="E104" s="117">
        <f t="shared" si="4"/>
        <v>36</v>
      </c>
      <c r="F104" s="118">
        <f t="shared" si="5"/>
        <v>0</v>
      </c>
    </row>
    <row r="105" spans="1:6" ht="12.75">
      <c r="A105" s="116">
        <v>405021</v>
      </c>
      <c r="B105" s="117" t="s">
        <v>276</v>
      </c>
      <c r="C105" s="120">
        <v>3</v>
      </c>
      <c r="D105" s="120" t="s">
        <v>327</v>
      </c>
      <c r="E105" s="117">
        <f t="shared" si="4"/>
        <v>36</v>
      </c>
      <c r="F105" s="118">
        <f t="shared" si="5"/>
        <v>0</v>
      </c>
    </row>
    <row r="106" spans="1:6" ht="12.75">
      <c r="A106" s="116">
        <v>102505</v>
      </c>
      <c r="B106" s="117" t="s">
        <v>277</v>
      </c>
      <c r="C106" s="120">
        <v>2</v>
      </c>
      <c r="D106" s="120" t="s">
        <v>327</v>
      </c>
      <c r="E106" s="117">
        <f t="shared" si="4"/>
        <v>24</v>
      </c>
      <c r="F106" s="118">
        <f t="shared" si="5"/>
        <v>0</v>
      </c>
    </row>
    <row r="107" spans="1:6" ht="12.75">
      <c r="A107" s="116">
        <v>256593</v>
      </c>
      <c r="B107" s="117" t="s">
        <v>278</v>
      </c>
      <c r="C107" s="120">
        <v>3</v>
      </c>
      <c r="D107" s="120" t="s">
        <v>327</v>
      </c>
      <c r="E107" s="117">
        <f t="shared" si="4"/>
        <v>36</v>
      </c>
      <c r="F107" s="118">
        <f t="shared" si="5"/>
        <v>0</v>
      </c>
    </row>
    <row r="108" spans="1:6" ht="12.75">
      <c r="A108" s="116">
        <v>256594</v>
      </c>
      <c r="B108" s="117" t="s">
        <v>279</v>
      </c>
      <c r="C108" s="120">
        <v>3</v>
      </c>
      <c r="D108" s="120" t="s">
        <v>327</v>
      </c>
      <c r="E108" s="117">
        <f t="shared" si="4"/>
        <v>36</v>
      </c>
      <c r="F108" s="118">
        <f t="shared" si="5"/>
        <v>0</v>
      </c>
    </row>
    <row r="109" spans="1:6" ht="12.75">
      <c r="A109" s="116">
        <v>256595</v>
      </c>
      <c r="B109" s="117" t="s">
        <v>280</v>
      </c>
      <c r="C109" s="120">
        <v>3</v>
      </c>
      <c r="D109" s="120" t="s">
        <v>327</v>
      </c>
      <c r="E109" s="117">
        <f t="shared" si="4"/>
        <v>36</v>
      </c>
      <c r="F109" s="118">
        <f t="shared" si="5"/>
        <v>0</v>
      </c>
    </row>
    <row r="110" spans="1:6" ht="12.75">
      <c r="A110" s="116">
        <v>256598</v>
      </c>
      <c r="B110" s="117" t="s">
        <v>281</v>
      </c>
      <c r="C110" s="120">
        <v>3</v>
      </c>
      <c r="D110" s="120" t="s">
        <v>327</v>
      </c>
      <c r="E110" s="117">
        <f t="shared" si="4"/>
        <v>36</v>
      </c>
      <c r="F110" s="118">
        <f t="shared" si="5"/>
        <v>0</v>
      </c>
    </row>
    <row r="111" spans="1:6" ht="12.75">
      <c r="A111" s="116">
        <v>302582</v>
      </c>
      <c r="B111" s="117" t="s">
        <v>282</v>
      </c>
      <c r="C111" s="120">
        <v>2</v>
      </c>
      <c r="D111" s="120" t="s">
        <v>327</v>
      </c>
      <c r="E111" s="117">
        <f t="shared" si="4"/>
        <v>24</v>
      </c>
      <c r="F111" s="118">
        <f t="shared" si="5"/>
        <v>0</v>
      </c>
    </row>
    <row r="112" spans="1:6" ht="12.75">
      <c r="A112" s="116">
        <v>332569</v>
      </c>
      <c r="B112" s="117" t="s">
        <v>283</v>
      </c>
      <c r="C112" s="120">
        <v>2</v>
      </c>
      <c r="D112" s="120" t="s">
        <v>327</v>
      </c>
      <c r="E112" s="117">
        <f t="shared" si="4"/>
        <v>24</v>
      </c>
      <c r="F112" s="118">
        <f t="shared" si="5"/>
        <v>0</v>
      </c>
    </row>
    <row r="113" spans="1:6" ht="12.75">
      <c r="A113" s="116">
        <v>332570</v>
      </c>
      <c r="B113" s="117" t="s">
        <v>284</v>
      </c>
      <c r="C113" s="120">
        <v>2</v>
      </c>
      <c r="D113" s="120" t="s">
        <v>327</v>
      </c>
      <c r="E113" s="117">
        <f t="shared" si="4"/>
        <v>24</v>
      </c>
      <c r="F113" s="118">
        <f t="shared" si="5"/>
        <v>0</v>
      </c>
    </row>
    <row r="114" spans="1:6" ht="12.75">
      <c r="A114" s="116">
        <v>332571</v>
      </c>
      <c r="B114" s="117" t="s">
        <v>285</v>
      </c>
      <c r="C114" s="120">
        <v>2</v>
      </c>
      <c r="D114" s="120" t="s">
        <v>327</v>
      </c>
      <c r="E114" s="117">
        <f t="shared" si="4"/>
        <v>24</v>
      </c>
      <c r="F114" s="118">
        <f t="shared" si="5"/>
        <v>0</v>
      </c>
    </row>
    <row r="115" spans="1:6" ht="12.75">
      <c r="A115" s="116">
        <v>332572</v>
      </c>
      <c r="B115" s="117" t="s">
        <v>286</v>
      </c>
      <c r="C115" s="120">
        <v>2</v>
      </c>
      <c r="D115" s="120" t="s">
        <v>327</v>
      </c>
      <c r="E115" s="117">
        <f t="shared" si="4"/>
        <v>24</v>
      </c>
      <c r="F115" s="118">
        <f t="shared" si="5"/>
        <v>0</v>
      </c>
    </row>
    <row r="116" spans="1:6" ht="12.75">
      <c r="A116" s="116">
        <v>90178</v>
      </c>
      <c r="B116" s="117" t="s">
        <v>287</v>
      </c>
      <c r="C116" s="120">
        <v>2</v>
      </c>
      <c r="D116" s="120" t="s">
        <v>327</v>
      </c>
      <c r="E116" s="117">
        <f t="shared" si="4"/>
        <v>24</v>
      </c>
      <c r="F116" s="118">
        <f t="shared" si="5"/>
        <v>0</v>
      </c>
    </row>
    <row r="117" spans="1:6" ht="12.75">
      <c r="A117" s="116">
        <v>201417</v>
      </c>
      <c r="B117" s="117" t="s">
        <v>288</v>
      </c>
      <c r="C117" s="120">
        <v>2</v>
      </c>
      <c r="D117" s="120" t="s">
        <v>327</v>
      </c>
      <c r="E117" s="117">
        <f t="shared" si="4"/>
        <v>24</v>
      </c>
      <c r="F117" s="118">
        <f t="shared" si="5"/>
        <v>0</v>
      </c>
    </row>
    <row r="118" spans="1:6" ht="12.75">
      <c r="A118" s="116">
        <v>201418</v>
      </c>
      <c r="B118" s="117" t="s">
        <v>289</v>
      </c>
      <c r="C118" s="120">
        <v>2</v>
      </c>
      <c r="D118" s="120" t="s">
        <v>327</v>
      </c>
      <c r="E118" s="117">
        <f t="shared" si="4"/>
        <v>24</v>
      </c>
      <c r="F118" s="118">
        <f t="shared" si="5"/>
        <v>0</v>
      </c>
    </row>
    <row r="119" spans="1:6" ht="12.75">
      <c r="A119" s="116">
        <v>201419</v>
      </c>
      <c r="B119" s="117" t="s">
        <v>290</v>
      </c>
      <c r="C119" s="120">
        <v>2</v>
      </c>
      <c r="D119" s="120" t="s">
        <v>327</v>
      </c>
      <c r="E119" s="117">
        <f t="shared" si="4"/>
        <v>24</v>
      </c>
      <c r="F119" s="118">
        <f t="shared" si="5"/>
        <v>0</v>
      </c>
    </row>
    <row r="120" spans="1:6" ht="12.75">
      <c r="A120" s="116">
        <v>201423</v>
      </c>
      <c r="B120" s="117" t="s">
        <v>291</v>
      </c>
      <c r="C120" s="120">
        <v>2</v>
      </c>
      <c r="D120" s="120" t="s">
        <v>327</v>
      </c>
      <c r="E120" s="117">
        <f t="shared" si="4"/>
        <v>24</v>
      </c>
      <c r="F120" s="118">
        <f t="shared" si="5"/>
        <v>0</v>
      </c>
    </row>
    <row r="121" spans="1:6" ht="12.75">
      <c r="A121" s="116">
        <v>201424</v>
      </c>
      <c r="B121" s="117" t="s">
        <v>292</v>
      </c>
      <c r="C121" s="120">
        <v>3</v>
      </c>
      <c r="D121" s="120" t="s">
        <v>327</v>
      </c>
      <c r="E121" s="117">
        <f t="shared" si="4"/>
        <v>36</v>
      </c>
      <c r="F121" s="118">
        <f t="shared" si="5"/>
        <v>0</v>
      </c>
    </row>
    <row r="122" spans="1:6" ht="12.75">
      <c r="A122" s="116">
        <v>201425</v>
      </c>
      <c r="B122" s="117" t="s">
        <v>293</v>
      </c>
      <c r="C122" s="120">
        <v>2</v>
      </c>
      <c r="D122" s="120" t="s">
        <v>327</v>
      </c>
      <c r="E122" s="117">
        <f t="shared" si="4"/>
        <v>24</v>
      </c>
      <c r="F122" s="118">
        <f t="shared" si="5"/>
        <v>0</v>
      </c>
    </row>
    <row r="123" spans="1:6" ht="12.75">
      <c r="A123" s="116">
        <v>201455</v>
      </c>
      <c r="B123" s="117" t="s">
        <v>294</v>
      </c>
      <c r="C123" s="120">
        <v>2</v>
      </c>
      <c r="D123" s="120" t="s">
        <v>327</v>
      </c>
      <c r="E123" s="117">
        <f t="shared" si="4"/>
        <v>24</v>
      </c>
      <c r="F123" s="118">
        <f t="shared" si="5"/>
        <v>0</v>
      </c>
    </row>
    <row r="124" spans="1:6" ht="12.75">
      <c r="A124" s="116">
        <v>201527</v>
      </c>
      <c r="B124" s="117" t="s">
        <v>295</v>
      </c>
      <c r="C124" s="120">
        <v>2</v>
      </c>
      <c r="D124" s="120" t="s">
        <v>327</v>
      </c>
      <c r="E124" s="117">
        <f t="shared" si="4"/>
        <v>24</v>
      </c>
      <c r="F124" s="118">
        <f t="shared" si="5"/>
        <v>0</v>
      </c>
    </row>
    <row r="125" spans="1:6" ht="12.75">
      <c r="A125" s="116">
        <v>299005</v>
      </c>
      <c r="B125" s="117" t="s">
        <v>296</v>
      </c>
      <c r="C125" s="120">
        <v>2</v>
      </c>
      <c r="D125" s="120" t="s">
        <v>327</v>
      </c>
      <c r="E125" s="117">
        <f t="shared" si="4"/>
        <v>24</v>
      </c>
      <c r="F125" s="118">
        <f t="shared" si="5"/>
        <v>0</v>
      </c>
    </row>
    <row r="126" spans="1:6" ht="12.75">
      <c r="A126" s="116">
        <v>302526</v>
      </c>
      <c r="B126" s="117" t="s">
        <v>297</v>
      </c>
      <c r="C126" s="120">
        <v>2</v>
      </c>
      <c r="D126" s="120" t="s">
        <v>327</v>
      </c>
      <c r="E126" s="117">
        <f t="shared" si="4"/>
        <v>24</v>
      </c>
      <c r="F126" s="118">
        <f t="shared" si="5"/>
        <v>0</v>
      </c>
    </row>
    <row r="127" spans="1:6" ht="12.75">
      <c r="A127" s="116">
        <v>309696</v>
      </c>
      <c r="B127" s="117" t="s">
        <v>298</v>
      </c>
      <c r="C127" s="120">
        <v>3</v>
      </c>
      <c r="D127" s="120" t="s">
        <v>327</v>
      </c>
      <c r="E127" s="117">
        <f t="shared" si="4"/>
        <v>36</v>
      </c>
      <c r="F127" s="118">
        <f t="shared" si="5"/>
        <v>0</v>
      </c>
    </row>
    <row r="128" spans="1:6" ht="12.75">
      <c r="A128" s="116">
        <v>203532</v>
      </c>
      <c r="B128" s="117" t="s">
        <v>299</v>
      </c>
      <c r="C128" s="120">
        <v>2</v>
      </c>
      <c r="D128" s="120" t="s">
        <v>327</v>
      </c>
      <c r="E128" s="117">
        <f t="shared" si="4"/>
        <v>24</v>
      </c>
      <c r="F128" s="118">
        <f t="shared" si="5"/>
        <v>0</v>
      </c>
    </row>
    <row r="129" spans="1:6" ht="12.75">
      <c r="A129" s="116">
        <v>90015</v>
      </c>
      <c r="B129" s="117" t="s">
        <v>300</v>
      </c>
      <c r="C129" s="120">
        <v>2</v>
      </c>
      <c r="D129" s="120" t="s">
        <v>327</v>
      </c>
      <c r="E129" s="117">
        <f t="shared" si="4"/>
        <v>24</v>
      </c>
      <c r="F129" s="118">
        <f t="shared" si="5"/>
        <v>0</v>
      </c>
    </row>
    <row r="130" spans="1:6" ht="12.75">
      <c r="A130" s="116">
        <v>103350</v>
      </c>
      <c r="B130" s="117" t="s">
        <v>301</v>
      </c>
      <c r="C130" s="120">
        <v>2</v>
      </c>
      <c r="D130" s="120" t="s">
        <v>327</v>
      </c>
      <c r="E130" s="117">
        <f t="shared" si="4"/>
        <v>24</v>
      </c>
      <c r="F130" s="118">
        <f t="shared" si="5"/>
        <v>0</v>
      </c>
    </row>
    <row r="131" spans="1:6" ht="12.75">
      <c r="A131" s="116">
        <v>201421</v>
      </c>
      <c r="B131" s="117" t="s">
        <v>302</v>
      </c>
      <c r="C131" s="120">
        <v>3</v>
      </c>
      <c r="D131" s="120" t="s">
        <v>327</v>
      </c>
      <c r="E131" s="117">
        <f t="shared" si="4"/>
        <v>36</v>
      </c>
      <c r="F131" s="118">
        <f t="shared" si="5"/>
        <v>0</v>
      </c>
    </row>
    <row r="132" spans="1:6" ht="12.75">
      <c r="A132" s="116">
        <v>201422</v>
      </c>
      <c r="B132" s="117" t="s">
        <v>303</v>
      </c>
      <c r="C132" s="120">
        <v>2</v>
      </c>
      <c r="D132" s="120" t="s">
        <v>327</v>
      </c>
      <c r="E132" s="117">
        <f t="shared" si="4"/>
        <v>24</v>
      </c>
      <c r="F132" s="118">
        <f t="shared" si="5"/>
        <v>0</v>
      </c>
    </row>
    <row r="133" spans="1:6" ht="12.75">
      <c r="A133" s="116">
        <v>204009</v>
      </c>
      <c r="B133" s="117" t="s">
        <v>304</v>
      </c>
      <c r="C133" s="120">
        <v>2</v>
      </c>
      <c r="D133" s="120" t="s">
        <v>327</v>
      </c>
      <c r="E133" s="117">
        <f t="shared" si="4"/>
        <v>24</v>
      </c>
      <c r="F133" s="118">
        <f aca="true" t="shared" si="6" ref="F133:F155">IF(D133="SI",E133*$E$1,0)</f>
        <v>0</v>
      </c>
    </row>
    <row r="134" spans="1:6" ht="12.75">
      <c r="A134" s="116">
        <v>301502</v>
      </c>
      <c r="B134" s="117" t="s">
        <v>305</v>
      </c>
      <c r="C134" s="120">
        <v>2</v>
      </c>
      <c r="D134" s="120" t="s">
        <v>327</v>
      </c>
      <c r="E134" s="117">
        <f aca="true" t="shared" si="7" ref="E134:E155">C134*12</f>
        <v>24</v>
      </c>
      <c r="F134" s="118">
        <f t="shared" si="6"/>
        <v>0</v>
      </c>
    </row>
    <row r="135" spans="1:6" ht="12.75">
      <c r="A135" s="116">
        <v>301503</v>
      </c>
      <c r="B135" s="117" t="s">
        <v>306</v>
      </c>
      <c r="C135" s="120">
        <v>3</v>
      </c>
      <c r="D135" s="120" t="s">
        <v>327</v>
      </c>
      <c r="E135" s="117">
        <f t="shared" si="7"/>
        <v>36</v>
      </c>
      <c r="F135" s="118">
        <f t="shared" si="6"/>
        <v>0</v>
      </c>
    </row>
    <row r="136" spans="1:6" ht="12.75">
      <c r="A136" s="116">
        <v>301504</v>
      </c>
      <c r="B136" s="117" t="s">
        <v>307</v>
      </c>
      <c r="C136" s="120">
        <v>3</v>
      </c>
      <c r="D136" s="120" t="s">
        <v>327</v>
      </c>
      <c r="E136" s="117">
        <f t="shared" si="7"/>
        <v>36</v>
      </c>
      <c r="F136" s="118">
        <f t="shared" si="6"/>
        <v>0</v>
      </c>
    </row>
    <row r="137" spans="1:6" ht="12.75">
      <c r="A137" s="116">
        <v>301505</v>
      </c>
      <c r="B137" s="117" t="s">
        <v>308</v>
      </c>
      <c r="C137" s="120">
        <v>3</v>
      </c>
      <c r="D137" s="120" t="s">
        <v>327</v>
      </c>
      <c r="E137" s="117">
        <f t="shared" si="7"/>
        <v>36</v>
      </c>
      <c r="F137" s="118">
        <f t="shared" si="6"/>
        <v>0</v>
      </c>
    </row>
    <row r="138" spans="1:6" ht="12.75">
      <c r="A138" s="116">
        <v>301506</v>
      </c>
      <c r="B138" s="117" t="s">
        <v>309</v>
      </c>
      <c r="C138" s="120">
        <v>3</v>
      </c>
      <c r="D138" s="120" t="s">
        <v>327</v>
      </c>
      <c r="E138" s="117">
        <f t="shared" si="7"/>
        <v>36</v>
      </c>
      <c r="F138" s="118">
        <f t="shared" si="6"/>
        <v>0</v>
      </c>
    </row>
    <row r="139" spans="1:6" ht="12.75">
      <c r="A139" s="116">
        <v>301507</v>
      </c>
      <c r="B139" s="117" t="s">
        <v>310</v>
      </c>
      <c r="C139" s="120">
        <v>3</v>
      </c>
      <c r="D139" s="120" t="s">
        <v>327</v>
      </c>
      <c r="E139" s="117">
        <f t="shared" si="7"/>
        <v>36</v>
      </c>
      <c r="F139" s="118">
        <f t="shared" si="6"/>
        <v>0</v>
      </c>
    </row>
    <row r="140" spans="1:6" ht="12.75">
      <c r="A140" s="116">
        <v>301508</v>
      </c>
      <c r="B140" s="117" t="s">
        <v>311</v>
      </c>
      <c r="C140" s="120">
        <v>2</v>
      </c>
      <c r="D140" s="120" t="s">
        <v>327</v>
      </c>
      <c r="E140" s="117">
        <f t="shared" si="7"/>
        <v>24</v>
      </c>
      <c r="F140" s="118">
        <f t="shared" si="6"/>
        <v>0</v>
      </c>
    </row>
    <row r="141" spans="1:6" ht="12.75">
      <c r="A141" s="116">
        <v>301509</v>
      </c>
      <c r="B141" s="117" t="s">
        <v>312</v>
      </c>
      <c r="C141" s="120">
        <v>2</v>
      </c>
      <c r="D141" s="120" t="s">
        <v>327</v>
      </c>
      <c r="E141" s="117">
        <f t="shared" si="7"/>
        <v>24</v>
      </c>
      <c r="F141" s="118">
        <f t="shared" si="6"/>
        <v>0</v>
      </c>
    </row>
    <row r="142" spans="1:6" ht="12.75">
      <c r="A142" s="116">
        <v>301510</v>
      </c>
      <c r="B142" s="117" t="s">
        <v>313</v>
      </c>
      <c r="C142" s="120">
        <v>2</v>
      </c>
      <c r="D142" s="120" t="s">
        <v>327</v>
      </c>
      <c r="E142" s="117">
        <f t="shared" si="7"/>
        <v>24</v>
      </c>
      <c r="F142" s="118">
        <f t="shared" si="6"/>
        <v>0</v>
      </c>
    </row>
    <row r="143" spans="1:6" ht="12.75">
      <c r="A143" s="116">
        <v>301568</v>
      </c>
      <c r="B143" s="117" t="s">
        <v>314</v>
      </c>
      <c r="C143" s="120">
        <v>3</v>
      </c>
      <c r="D143" s="120" t="s">
        <v>327</v>
      </c>
      <c r="E143" s="117">
        <f t="shared" si="7"/>
        <v>36</v>
      </c>
      <c r="F143" s="118">
        <f t="shared" si="6"/>
        <v>0</v>
      </c>
    </row>
    <row r="144" spans="1:6" ht="12.75">
      <c r="A144" s="116">
        <v>30156</v>
      </c>
      <c r="B144" s="117" t="s">
        <v>315</v>
      </c>
      <c r="C144" s="120">
        <v>2</v>
      </c>
      <c r="D144" s="120" t="s">
        <v>327</v>
      </c>
      <c r="E144" s="117">
        <f t="shared" si="7"/>
        <v>24</v>
      </c>
      <c r="F144" s="118">
        <f t="shared" si="6"/>
        <v>0</v>
      </c>
    </row>
    <row r="145" spans="1:6" ht="12.75">
      <c r="A145" s="116">
        <v>201000</v>
      </c>
      <c r="B145" s="117" t="s">
        <v>316</v>
      </c>
      <c r="C145" s="120">
        <v>2</v>
      </c>
      <c r="D145" s="120" t="s">
        <v>327</v>
      </c>
      <c r="E145" s="117">
        <f t="shared" si="7"/>
        <v>24</v>
      </c>
      <c r="F145" s="118">
        <f t="shared" si="6"/>
        <v>0</v>
      </c>
    </row>
    <row r="146" spans="1:6" ht="12.75">
      <c r="A146" s="116">
        <v>201002</v>
      </c>
      <c r="B146" s="117" t="s">
        <v>317</v>
      </c>
      <c r="C146" s="120">
        <v>2</v>
      </c>
      <c r="D146" s="120" t="s">
        <v>327</v>
      </c>
      <c r="E146" s="117">
        <f t="shared" si="7"/>
        <v>24</v>
      </c>
      <c r="F146" s="118">
        <f t="shared" si="6"/>
        <v>0</v>
      </c>
    </row>
    <row r="147" spans="1:6" ht="12.75">
      <c r="A147" s="116">
        <v>201003</v>
      </c>
      <c r="B147" s="117" t="s">
        <v>318</v>
      </c>
      <c r="C147" s="120">
        <v>2</v>
      </c>
      <c r="D147" s="120" t="s">
        <v>327</v>
      </c>
      <c r="E147" s="117">
        <f t="shared" si="7"/>
        <v>24</v>
      </c>
      <c r="F147" s="118">
        <f t="shared" si="6"/>
        <v>0</v>
      </c>
    </row>
    <row r="148" spans="1:6" ht="12.75">
      <c r="A148" s="116">
        <v>201004</v>
      </c>
      <c r="B148" s="117" t="s">
        <v>319</v>
      </c>
      <c r="C148" s="120">
        <v>2</v>
      </c>
      <c r="D148" s="120" t="s">
        <v>327</v>
      </c>
      <c r="E148" s="117">
        <f t="shared" si="7"/>
        <v>24</v>
      </c>
      <c r="F148" s="118">
        <f t="shared" si="6"/>
        <v>0</v>
      </c>
    </row>
    <row r="149" spans="1:6" ht="12.75">
      <c r="A149" s="116">
        <v>201005</v>
      </c>
      <c r="B149" s="117" t="s">
        <v>320</v>
      </c>
      <c r="C149" s="120">
        <v>2</v>
      </c>
      <c r="D149" s="120" t="s">
        <v>327</v>
      </c>
      <c r="E149" s="117">
        <f t="shared" si="7"/>
        <v>24</v>
      </c>
      <c r="F149" s="118">
        <f t="shared" si="6"/>
        <v>0</v>
      </c>
    </row>
    <row r="150" spans="1:6" ht="12.75">
      <c r="A150" s="116">
        <v>201006</v>
      </c>
      <c r="B150" s="117" t="s">
        <v>321</v>
      </c>
      <c r="C150" s="120">
        <v>2</v>
      </c>
      <c r="D150" s="120" t="s">
        <v>327</v>
      </c>
      <c r="E150" s="117">
        <f t="shared" si="7"/>
        <v>24</v>
      </c>
      <c r="F150" s="118">
        <f t="shared" si="6"/>
        <v>0</v>
      </c>
    </row>
    <row r="151" spans="1:6" ht="12.75">
      <c r="A151" s="116">
        <v>201007</v>
      </c>
      <c r="B151" s="117" t="s">
        <v>322</v>
      </c>
      <c r="C151" s="120">
        <v>2</v>
      </c>
      <c r="D151" s="120" t="s">
        <v>327</v>
      </c>
      <c r="E151" s="117">
        <f t="shared" si="7"/>
        <v>24</v>
      </c>
      <c r="F151" s="118">
        <f t="shared" si="6"/>
        <v>0</v>
      </c>
    </row>
    <row r="152" spans="1:6" ht="12.75">
      <c r="A152" s="116">
        <v>201010</v>
      </c>
      <c r="B152" s="117" t="s">
        <v>323</v>
      </c>
      <c r="C152" s="120">
        <v>2</v>
      </c>
      <c r="D152" s="120" t="s">
        <v>327</v>
      </c>
      <c r="E152" s="117">
        <f t="shared" si="7"/>
        <v>24</v>
      </c>
      <c r="F152" s="118">
        <f t="shared" si="6"/>
        <v>0</v>
      </c>
    </row>
    <row r="153" spans="1:6" ht="12.75">
      <c r="A153" s="116">
        <v>201020</v>
      </c>
      <c r="B153" s="117" t="s">
        <v>324</v>
      </c>
      <c r="C153" s="120">
        <v>2</v>
      </c>
      <c r="D153" s="120" t="s">
        <v>327</v>
      </c>
      <c r="E153" s="117">
        <f t="shared" si="7"/>
        <v>24</v>
      </c>
      <c r="F153" s="118">
        <f t="shared" si="6"/>
        <v>0</v>
      </c>
    </row>
    <row r="154" spans="1:6" ht="12.75">
      <c r="A154" s="116">
        <v>201061</v>
      </c>
      <c r="B154" s="117" t="s">
        <v>325</v>
      </c>
      <c r="C154" s="120">
        <v>2</v>
      </c>
      <c r="D154" s="120" t="s">
        <v>327</v>
      </c>
      <c r="E154" s="117">
        <f t="shared" si="7"/>
        <v>24</v>
      </c>
      <c r="F154" s="118">
        <f t="shared" si="6"/>
        <v>0</v>
      </c>
    </row>
    <row r="155" spans="1:6" ht="12.75">
      <c r="A155" s="116">
        <v>207019</v>
      </c>
      <c r="B155" s="117" t="s">
        <v>326</v>
      </c>
      <c r="C155" s="120">
        <v>2</v>
      </c>
      <c r="D155" s="120" t="s">
        <v>327</v>
      </c>
      <c r="E155" s="117">
        <f t="shared" si="7"/>
        <v>24</v>
      </c>
      <c r="F155" s="118">
        <f t="shared" si="6"/>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44"/>
  <sheetViews>
    <sheetView zoomScalePageLayoutView="0" workbookViewId="0" topLeftCell="A1">
      <selection activeCell="C3" sqref="C3"/>
    </sheetView>
  </sheetViews>
  <sheetFormatPr defaultColWidth="11.421875" defaultRowHeight="12.75"/>
  <cols>
    <col min="2" max="8" width="19.140625" style="0" customWidth="1"/>
  </cols>
  <sheetData>
    <row r="1" spans="2:3" ht="12.75">
      <c r="B1" s="122" t="s">
        <v>344</v>
      </c>
      <c r="C1">
        <v>650000</v>
      </c>
    </row>
    <row r="2" spans="2:3" ht="12.75">
      <c r="B2" s="122" t="s">
        <v>345</v>
      </c>
      <c r="C2">
        <v>650000</v>
      </c>
    </row>
    <row r="3" ht="12.75">
      <c r="C3">
        <f>SUM(C1:C2)</f>
        <v>1300000</v>
      </c>
    </row>
    <row r="5" spans="2:8" ht="12.75">
      <c r="B5" s="10" t="s">
        <v>105</v>
      </c>
      <c r="C5" s="10" t="s">
        <v>106</v>
      </c>
      <c r="D5" s="10" t="s">
        <v>107</v>
      </c>
      <c r="E5" s="10" t="s">
        <v>108</v>
      </c>
      <c r="F5" s="10" t="s">
        <v>109</v>
      </c>
      <c r="G5" s="10" t="s">
        <v>110</v>
      </c>
      <c r="H5" s="10" t="s">
        <v>111</v>
      </c>
    </row>
    <row r="7" spans="2:8" ht="12.75">
      <c r="B7" s="84"/>
      <c r="C7" s="84"/>
      <c r="D7" s="84"/>
      <c r="E7" s="84"/>
      <c r="F7" s="85">
        <v>39836</v>
      </c>
      <c r="G7" s="85">
        <f>F7+1</f>
        <v>39837</v>
      </c>
      <c r="H7" s="85">
        <f>G7+1</f>
        <v>39838</v>
      </c>
    </row>
    <row r="8" spans="2:8" ht="12.75">
      <c r="B8" s="84"/>
      <c r="C8" s="84"/>
      <c r="D8" s="84"/>
      <c r="E8" s="84"/>
      <c r="F8" s="84"/>
      <c r="G8" s="84"/>
      <c r="H8" s="84"/>
    </row>
    <row r="9" spans="2:8" ht="12.75">
      <c r="B9" s="86">
        <f>H7+1</f>
        <v>39839</v>
      </c>
      <c r="C9" s="86">
        <f>B9+1</f>
        <v>39840</v>
      </c>
      <c r="D9" s="86">
        <f aca="true" t="shared" si="0" ref="D9:H11">C9+1</f>
        <v>39841</v>
      </c>
      <c r="E9" s="86">
        <f t="shared" si="0"/>
        <v>39842</v>
      </c>
      <c r="F9" s="86">
        <f t="shared" si="0"/>
        <v>39843</v>
      </c>
      <c r="G9" s="86">
        <f t="shared" si="0"/>
        <v>39844</v>
      </c>
      <c r="H9" s="86">
        <f t="shared" si="0"/>
        <v>39845</v>
      </c>
    </row>
    <row r="10" spans="2:8" ht="36.75" customHeight="1">
      <c r="B10" s="84"/>
      <c r="C10" s="84"/>
      <c r="D10" s="84"/>
      <c r="E10" s="84"/>
      <c r="F10" s="124" t="s">
        <v>333</v>
      </c>
      <c r="G10" s="84"/>
      <c r="H10" s="84"/>
    </row>
    <row r="11" spans="2:8" ht="12.75">
      <c r="B11" s="123">
        <f>H9+1</f>
        <v>39846</v>
      </c>
      <c r="C11" s="123">
        <f>B11+1</f>
        <v>39847</v>
      </c>
      <c r="D11" s="123">
        <f t="shared" si="0"/>
        <v>39848</v>
      </c>
      <c r="E11" s="123">
        <f t="shared" si="0"/>
        <v>39849</v>
      </c>
      <c r="F11" s="123">
        <f t="shared" si="0"/>
        <v>39850</v>
      </c>
      <c r="G11" s="123">
        <f t="shared" si="0"/>
        <v>39851</v>
      </c>
      <c r="H11" s="123">
        <f t="shared" si="0"/>
        <v>39852</v>
      </c>
    </row>
    <row r="12" spans="2:8" ht="12.75">
      <c r="B12" s="84"/>
      <c r="C12" s="84"/>
      <c r="D12" s="87" t="s">
        <v>332</v>
      </c>
      <c r="E12" s="84"/>
      <c r="F12" s="84"/>
      <c r="G12" s="84"/>
      <c r="H12" s="84"/>
    </row>
    <row r="13" spans="2:8" ht="12.75">
      <c r="B13" s="123">
        <f>H11+1</f>
        <v>39853</v>
      </c>
      <c r="C13" s="123">
        <f aca="true" t="shared" si="1" ref="C13:H13">B13+1</f>
        <v>39854</v>
      </c>
      <c r="D13" s="123">
        <f t="shared" si="1"/>
        <v>39855</v>
      </c>
      <c r="E13" s="123">
        <f t="shared" si="1"/>
        <v>39856</v>
      </c>
      <c r="F13" s="123">
        <f t="shared" si="1"/>
        <v>39857</v>
      </c>
      <c r="G13" s="123">
        <f t="shared" si="1"/>
        <v>39858</v>
      </c>
      <c r="H13" s="123">
        <f t="shared" si="1"/>
        <v>39859</v>
      </c>
    </row>
    <row r="14" spans="2:8" ht="33.75">
      <c r="B14" s="84"/>
      <c r="C14" s="84"/>
      <c r="D14" s="126" t="s">
        <v>112</v>
      </c>
      <c r="E14" s="84"/>
      <c r="F14" s="125" t="s">
        <v>337</v>
      </c>
      <c r="G14" s="84"/>
      <c r="H14" s="84"/>
    </row>
    <row r="15" spans="2:8" ht="12.75">
      <c r="B15" s="86">
        <f>H13+1</f>
        <v>39860</v>
      </c>
      <c r="C15" s="86">
        <f aca="true" t="shared" si="2" ref="C15:H15">B15+1</f>
        <v>39861</v>
      </c>
      <c r="D15" s="86">
        <f t="shared" si="2"/>
        <v>39862</v>
      </c>
      <c r="E15" s="86">
        <f t="shared" si="2"/>
        <v>39863</v>
      </c>
      <c r="F15" s="86">
        <f t="shared" si="2"/>
        <v>39864</v>
      </c>
      <c r="G15" s="86">
        <f t="shared" si="2"/>
        <v>39865</v>
      </c>
      <c r="H15" s="86">
        <f t="shared" si="2"/>
        <v>39866</v>
      </c>
    </row>
    <row r="16" spans="2:8" ht="12.75">
      <c r="B16" s="84"/>
      <c r="C16" s="84"/>
      <c r="D16" s="84"/>
      <c r="E16" s="84"/>
      <c r="F16" s="84"/>
      <c r="G16" s="84"/>
      <c r="H16" s="84"/>
    </row>
    <row r="17" spans="2:8" ht="12.75">
      <c r="B17" s="86">
        <f>H15+1</f>
        <v>39867</v>
      </c>
      <c r="C17" s="86">
        <f aca="true" t="shared" si="3" ref="C17:H17">B17+1</f>
        <v>39868</v>
      </c>
      <c r="D17" s="86">
        <f t="shared" si="3"/>
        <v>39869</v>
      </c>
      <c r="E17" s="86">
        <f t="shared" si="3"/>
        <v>39870</v>
      </c>
      <c r="F17" s="86">
        <f t="shared" si="3"/>
        <v>39871</v>
      </c>
      <c r="G17" s="86">
        <f t="shared" si="3"/>
        <v>39872</v>
      </c>
      <c r="H17" s="86">
        <f t="shared" si="3"/>
        <v>39873</v>
      </c>
    </row>
    <row r="18" spans="2:8" ht="33.75">
      <c r="B18" s="84"/>
      <c r="C18" s="84"/>
      <c r="D18" s="126" t="s">
        <v>334</v>
      </c>
      <c r="E18" s="84"/>
      <c r="F18" s="125" t="s">
        <v>338</v>
      </c>
      <c r="G18" s="84"/>
      <c r="H18" s="84"/>
    </row>
    <row r="19" spans="2:8" ht="12.75">
      <c r="B19" s="86">
        <f>H17+1</f>
        <v>39874</v>
      </c>
      <c r="C19" s="86">
        <f aca="true" t="shared" si="4" ref="C19:H19">B19+1</f>
        <v>39875</v>
      </c>
      <c r="D19" s="86">
        <f t="shared" si="4"/>
        <v>39876</v>
      </c>
      <c r="E19" s="86">
        <f t="shared" si="4"/>
        <v>39877</v>
      </c>
      <c r="F19" s="86">
        <f t="shared" si="4"/>
        <v>39878</v>
      </c>
      <c r="G19" s="86">
        <f t="shared" si="4"/>
        <v>39879</v>
      </c>
      <c r="H19" s="86">
        <f t="shared" si="4"/>
        <v>39880</v>
      </c>
    </row>
    <row r="20" spans="2:8" ht="12.75">
      <c r="B20" s="84"/>
      <c r="C20" s="84"/>
      <c r="D20" s="84"/>
      <c r="E20" s="84"/>
      <c r="F20" s="84"/>
      <c r="G20" s="84"/>
      <c r="H20" s="84"/>
    </row>
    <row r="21" spans="2:8" ht="12.75">
      <c r="B21" s="86">
        <f>H19+1</f>
        <v>39881</v>
      </c>
      <c r="C21" s="86">
        <f aca="true" t="shared" si="5" ref="C21:H21">B21+1</f>
        <v>39882</v>
      </c>
      <c r="D21" s="86">
        <f t="shared" si="5"/>
        <v>39883</v>
      </c>
      <c r="E21" s="86">
        <f t="shared" si="5"/>
        <v>39884</v>
      </c>
      <c r="F21" s="86">
        <f t="shared" si="5"/>
        <v>39885</v>
      </c>
      <c r="G21" s="86">
        <f t="shared" si="5"/>
        <v>39886</v>
      </c>
      <c r="H21" s="86">
        <f t="shared" si="5"/>
        <v>39887</v>
      </c>
    </row>
    <row r="22" spans="2:8" ht="33.75">
      <c r="B22" s="84"/>
      <c r="C22" s="84"/>
      <c r="D22" s="84"/>
      <c r="E22" s="84"/>
      <c r="F22" s="125" t="s">
        <v>343</v>
      </c>
      <c r="G22" s="125" t="s">
        <v>335</v>
      </c>
      <c r="H22" s="84"/>
    </row>
    <row r="23" spans="2:8" ht="12.75">
      <c r="B23" s="86">
        <f>H21+1</f>
        <v>39888</v>
      </c>
      <c r="C23" s="86">
        <f aca="true" t="shared" si="6" ref="C23:H23">B23+1</f>
        <v>39889</v>
      </c>
      <c r="D23" s="86">
        <f t="shared" si="6"/>
        <v>39890</v>
      </c>
      <c r="E23" s="86">
        <f t="shared" si="6"/>
        <v>39891</v>
      </c>
      <c r="F23" s="86">
        <f t="shared" si="6"/>
        <v>39892</v>
      </c>
      <c r="G23" s="86">
        <f t="shared" si="6"/>
        <v>39893</v>
      </c>
      <c r="H23" s="86">
        <f t="shared" si="6"/>
        <v>39894</v>
      </c>
    </row>
    <row r="24" spans="2:8" ht="12.75">
      <c r="B24" s="84"/>
      <c r="C24" s="84"/>
      <c r="D24" s="84"/>
      <c r="E24" s="84"/>
      <c r="F24" s="84"/>
      <c r="G24" s="84"/>
      <c r="H24" s="84"/>
    </row>
    <row r="25" spans="2:8" ht="12.75">
      <c r="B25" s="86">
        <f>H23+1</f>
        <v>39895</v>
      </c>
      <c r="C25" s="86">
        <f aca="true" t="shared" si="7" ref="C25:H25">B25+1</f>
        <v>39896</v>
      </c>
      <c r="D25" s="86">
        <f t="shared" si="7"/>
        <v>39897</v>
      </c>
      <c r="E25" s="86">
        <f t="shared" si="7"/>
        <v>39898</v>
      </c>
      <c r="F25" s="86">
        <f t="shared" si="7"/>
        <v>39899</v>
      </c>
      <c r="G25" s="86">
        <f t="shared" si="7"/>
        <v>39900</v>
      </c>
      <c r="H25" s="86">
        <f t="shared" si="7"/>
        <v>39901</v>
      </c>
    </row>
    <row r="26" spans="2:8" ht="22.5">
      <c r="B26" s="84"/>
      <c r="C26" s="84"/>
      <c r="D26" s="84"/>
      <c r="E26" s="84"/>
      <c r="F26" s="125" t="s">
        <v>339</v>
      </c>
      <c r="G26" s="84"/>
      <c r="H26" s="84"/>
    </row>
    <row r="27" spans="2:8" ht="12.75">
      <c r="B27" s="86">
        <f>H25+1</f>
        <v>39902</v>
      </c>
      <c r="C27" s="86">
        <f aca="true" t="shared" si="8" ref="C27:H27">B27+1</f>
        <v>39903</v>
      </c>
      <c r="D27" s="86">
        <f t="shared" si="8"/>
        <v>39904</v>
      </c>
      <c r="E27" s="86">
        <f t="shared" si="8"/>
        <v>39905</v>
      </c>
      <c r="F27" s="86">
        <f t="shared" si="8"/>
        <v>39906</v>
      </c>
      <c r="G27" s="86">
        <f t="shared" si="8"/>
        <v>39907</v>
      </c>
      <c r="H27" s="86">
        <f t="shared" si="8"/>
        <v>39908</v>
      </c>
    </row>
    <row r="28" spans="2:8" ht="12.75">
      <c r="B28" s="84"/>
      <c r="C28" s="84"/>
      <c r="D28" s="84"/>
      <c r="E28" s="84"/>
      <c r="F28" s="84"/>
      <c r="G28" s="84"/>
      <c r="H28" s="84"/>
    </row>
    <row r="29" spans="2:8" ht="12.75">
      <c r="B29" s="86">
        <f>H27+1</f>
        <v>39909</v>
      </c>
      <c r="C29" s="86">
        <f aca="true" t="shared" si="9" ref="C29:H29">B29+1</f>
        <v>39910</v>
      </c>
      <c r="D29" s="86">
        <f t="shared" si="9"/>
        <v>39911</v>
      </c>
      <c r="E29" s="86">
        <f t="shared" si="9"/>
        <v>39912</v>
      </c>
      <c r="F29" s="86">
        <f t="shared" si="9"/>
        <v>39913</v>
      </c>
      <c r="G29" s="86">
        <f t="shared" si="9"/>
        <v>39914</v>
      </c>
      <c r="H29" s="86">
        <f t="shared" si="9"/>
        <v>39915</v>
      </c>
    </row>
    <row r="30" spans="2:8" ht="33.75">
      <c r="B30" s="84"/>
      <c r="C30" s="84"/>
      <c r="D30" s="84"/>
      <c r="E30" s="84"/>
      <c r="F30" s="125" t="s">
        <v>340</v>
      </c>
      <c r="G30" s="84"/>
      <c r="H30" s="84"/>
    </row>
    <row r="31" spans="2:8" ht="12.75">
      <c r="B31" s="86">
        <f>H29+1</f>
        <v>39916</v>
      </c>
      <c r="C31" s="86">
        <f aca="true" t="shared" si="10" ref="C31:H31">B31+1</f>
        <v>39917</v>
      </c>
      <c r="D31" s="86">
        <f t="shared" si="10"/>
        <v>39918</v>
      </c>
      <c r="E31" s="86">
        <f t="shared" si="10"/>
        <v>39919</v>
      </c>
      <c r="F31" s="86">
        <f t="shared" si="10"/>
        <v>39920</v>
      </c>
      <c r="G31" s="86">
        <f t="shared" si="10"/>
        <v>39921</v>
      </c>
      <c r="H31" s="86">
        <f t="shared" si="10"/>
        <v>39922</v>
      </c>
    </row>
    <row r="32" spans="2:8" ht="12.75">
      <c r="B32" s="84"/>
      <c r="C32" s="84"/>
      <c r="D32" s="84"/>
      <c r="E32" s="84"/>
      <c r="F32" s="84"/>
      <c r="G32" s="84"/>
      <c r="H32" s="84"/>
    </row>
    <row r="33" spans="2:8" ht="12.75">
      <c r="B33" s="86">
        <f>H31+1</f>
        <v>39923</v>
      </c>
      <c r="C33" s="86">
        <f aca="true" t="shared" si="11" ref="C33:H33">B33+1</f>
        <v>39924</v>
      </c>
      <c r="D33" s="86">
        <f t="shared" si="11"/>
        <v>39925</v>
      </c>
      <c r="E33" s="86">
        <f t="shared" si="11"/>
        <v>39926</v>
      </c>
      <c r="F33" s="86">
        <f t="shared" si="11"/>
        <v>39927</v>
      </c>
      <c r="G33" s="86">
        <f t="shared" si="11"/>
        <v>39928</v>
      </c>
      <c r="H33" s="86">
        <f t="shared" si="11"/>
        <v>39929</v>
      </c>
    </row>
    <row r="34" spans="2:8" ht="33.75">
      <c r="B34" s="84"/>
      <c r="C34" s="84"/>
      <c r="D34" s="84"/>
      <c r="E34" s="84"/>
      <c r="F34" s="125" t="s">
        <v>341</v>
      </c>
      <c r="G34" s="84"/>
      <c r="H34" s="84"/>
    </row>
    <row r="35" spans="2:8" ht="12.75">
      <c r="B35" s="86">
        <f>H33+1</f>
        <v>39930</v>
      </c>
      <c r="C35" s="86">
        <f aca="true" t="shared" si="12" ref="C35:H35">B35+1</f>
        <v>39931</v>
      </c>
      <c r="D35" s="86">
        <f t="shared" si="12"/>
        <v>39932</v>
      </c>
      <c r="E35" s="86">
        <f t="shared" si="12"/>
        <v>39933</v>
      </c>
      <c r="F35" s="86">
        <f t="shared" si="12"/>
        <v>39934</v>
      </c>
      <c r="G35" s="86">
        <f t="shared" si="12"/>
        <v>39935</v>
      </c>
      <c r="H35" s="86">
        <f t="shared" si="12"/>
        <v>39936</v>
      </c>
    </row>
    <row r="36" spans="2:8" ht="12.75">
      <c r="B36" s="84"/>
      <c r="C36" s="84"/>
      <c r="D36" s="84"/>
      <c r="E36" s="84"/>
      <c r="F36" s="84"/>
      <c r="G36" s="84"/>
      <c r="H36" s="84"/>
    </row>
    <row r="37" spans="2:8" ht="12.75">
      <c r="B37" s="86">
        <f>H35+1</f>
        <v>39937</v>
      </c>
      <c r="C37" s="86">
        <f aca="true" t="shared" si="13" ref="C37:H37">B37+1</f>
        <v>39938</v>
      </c>
      <c r="D37" s="86">
        <f t="shared" si="13"/>
        <v>39939</v>
      </c>
      <c r="E37" s="86">
        <f t="shared" si="13"/>
        <v>39940</v>
      </c>
      <c r="F37" s="86">
        <f t="shared" si="13"/>
        <v>39941</v>
      </c>
      <c r="G37" s="86">
        <f t="shared" si="13"/>
        <v>39942</v>
      </c>
      <c r="H37" s="86">
        <f t="shared" si="13"/>
        <v>39943</v>
      </c>
    </row>
    <row r="38" spans="2:8" ht="22.5">
      <c r="B38" s="84"/>
      <c r="C38" s="84"/>
      <c r="D38" s="84"/>
      <c r="E38" s="84"/>
      <c r="F38" s="125" t="s">
        <v>342</v>
      </c>
      <c r="G38" s="84"/>
      <c r="H38" s="84"/>
    </row>
    <row r="39" spans="2:8" ht="12.75">
      <c r="B39" s="86">
        <f>H37+1</f>
        <v>39944</v>
      </c>
      <c r="C39" s="86">
        <f aca="true" t="shared" si="14" ref="C39:H39">B39+1</f>
        <v>39945</v>
      </c>
      <c r="D39" s="86">
        <f t="shared" si="14"/>
        <v>39946</v>
      </c>
      <c r="E39" s="86">
        <f t="shared" si="14"/>
        <v>39947</v>
      </c>
      <c r="F39" s="86">
        <f t="shared" si="14"/>
        <v>39948</v>
      </c>
      <c r="G39" s="86">
        <f t="shared" si="14"/>
        <v>39949</v>
      </c>
      <c r="H39" s="86">
        <f t="shared" si="14"/>
        <v>39950</v>
      </c>
    </row>
    <row r="40" spans="2:8" ht="33.75">
      <c r="B40" s="84"/>
      <c r="C40" s="84"/>
      <c r="D40" s="84"/>
      <c r="E40" s="84"/>
      <c r="F40" s="125" t="s">
        <v>336</v>
      </c>
      <c r="G40" s="84"/>
      <c r="H40" s="84"/>
    </row>
    <row r="41" spans="2:8" ht="12.75">
      <c r="B41" s="86">
        <f>H39+1</f>
        <v>39951</v>
      </c>
      <c r="C41" s="86">
        <f aca="true" t="shared" si="15" ref="C41:H41">B41+1</f>
        <v>39952</v>
      </c>
      <c r="D41" s="86">
        <f t="shared" si="15"/>
        <v>39953</v>
      </c>
      <c r="E41" s="86">
        <f t="shared" si="15"/>
        <v>39954</v>
      </c>
      <c r="F41" s="86">
        <f t="shared" si="15"/>
        <v>39955</v>
      </c>
      <c r="G41" s="86">
        <f t="shared" si="15"/>
        <v>39956</v>
      </c>
      <c r="H41" s="86">
        <f t="shared" si="15"/>
        <v>39957</v>
      </c>
    </row>
    <row r="42" spans="2:8" ht="12.75">
      <c r="B42" s="84"/>
      <c r="C42" s="84"/>
      <c r="D42" s="84"/>
      <c r="E42" s="84"/>
      <c r="F42" s="84"/>
      <c r="G42" s="84"/>
      <c r="H42" s="84"/>
    </row>
    <row r="43" spans="2:8" ht="12.75">
      <c r="B43" s="86">
        <f>H41+1</f>
        <v>39958</v>
      </c>
      <c r="C43" s="86">
        <f aca="true" t="shared" si="16" ref="C43:H43">B43+1</f>
        <v>39959</v>
      </c>
      <c r="D43" s="86">
        <f t="shared" si="16"/>
        <v>39960</v>
      </c>
      <c r="E43" s="86">
        <f t="shared" si="16"/>
        <v>39961</v>
      </c>
      <c r="F43" s="86">
        <f t="shared" si="16"/>
        <v>39962</v>
      </c>
      <c r="G43" s="86">
        <f t="shared" si="16"/>
        <v>39963</v>
      </c>
      <c r="H43" s="86">
        <f t="shared" si="16"/>
        <v>39964</v>
      </c>
    </row>
    <row r="44" spans="2:8" ht="12.75">
      <c r="B44" s="84"/>
      <c r="C44" s="84"/>
      <c r="D44" s="84"/>
      <c r="E44" s="84"/>
      <c r="F44" s="84"/>
      <c r="G44" s="84"/>
      <c r="H44" s="8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E6" sqref="E6"/>
    </sheetView>
  </sheetViews>
  <sheetFormatPr defaultColWidth="11.421875" defaultRowHeight="12.75"/>
  <cols>
    <col min="1" max="1" width="10.421875" style="0" customWidth="1"/>
    <col min="2" max="2" width="31.140625" style="0" customWidth="1"/>
    <col min="5" max="6" width="12.8515625" style="0" bestFit="1" customWidth="1"/>
  </cols>
  <sheetData>
    <row r="1" spans="1:9" ht="12.75">
      <c r="A1" s="182" t="s">
        <v>33</v>
      </c>
      <c r="B1" s="182"/>
      <c r="C1" s="183" t="s">
        <v>34</v>
      </c>
      <c r="D1" s="183"/>
      <c r="E1" s="183"/>
      <c r="F1" s="183"/>
      <c r="G1" s="183"/>
      <c r="H1" s="183"/>
      <c r="I1" s="183"/>
    </row>
    <row r="6" spans="1:6" ht="12.75">
      <c r="A6" s="39" t="s">
        <v>35</v>
      </c>
      <c r="B6" s="41"/>
      <c r="C6" s="41"/>
      <c r="D6" s="41"/>
      <c r="E6" s="41"/>
      <c r="F6" s="43">
        <f>F15+F26</f>
        <v>24010000</v>
      </c>
    </row>
    <row r="8" ht="12.75">
      <c r="A8" s="11" t="s">
        <v>37</v>
      </c>
    </row>
    <row r="9" spans="1:6" ht="12.75">
      <c r="A9" s="39" t="s">
        <v>36</v>
      </c>
      <c r="B9" s="39" t="s">
        <v>39</v>
      </c>
      <c r="C9" s="39" t="s">
        <v>41</v>
      </c>
      <c r="D9" s="39" t="s">
        <v>42</v>
      </c>
      <c r="E9" s="39" t="s">
        <v>43</v>
      </c>
      <c r="F9" s="39" t="s">
        <v>44</v>
      </c>
    </row>
    <row r="10" spans="1:6" ht="12.75">
      <c r="A10" s="44" t="s">
        <v>38</v>
      </c>
      <c r="B10" s="40" t="s">
        <v>40</v>
      </c>
      <c r="C10" s="45" t="s">
        <v>45</v>
      </c>
      <c r="D10" s="41">
        <v>4</v>
      </c>
      <c r="E10" s="42">
        <v>1850000</v>
      </c>
      <c r="F10" s="42">
        <f>E10*D10</f>
        <v>7400000</v>
      </c>
    </row>
    <row r="11" spans="1:6" ht="12.75">
      <c r="A11" s="44" t="s">
        <v>47</v>
      </c>
      <c r="B11" s="40" t="s">
        <v>168</v>
      </c>
      <c r="C11" s="45" t="s">
        <v>45</v>
      </c>
      <c r="D11" s="41">
        <v>3</v>
      </c>
      <c r="E11" s="42">
        <v>1650000</v>
      </c>
      <c r="F11" s="42">
        <f>E11*D11</f>
        <v>4950000</v>
      </c>
    </row>
    <row r="12" spans="1:6" ht="12.75">
      <c r="A12" s="44" t="s">
        <v>49</v>
      </c>
      <c r="B12" s="40" t="s">
        <v>46</v>
      </c>
      <c r="C12" s="45" t="s">
        <v>45</v>
      </c>
      <c r="D12" s="41">
        <v>2</v>
      </c>
      <c r="E12" s="42">
        <v>1850000</v>
      </c>
      <c r="F12" s="42">
        <f>E12*D12</f>
        <v>3700000</v>
      </c>
    </row>
    <row r="13" spans="1:6" ht="12.75">
      <c r="A13" s="44" t="s">
        <v>50</v>
      </c>
      <c r="B13" s="40" t="s">
        <v>51</v>
      </c>
      <c r="C13" s="45" t="s">
        <v>45</v>
      </c>
      <c r="D13" s="41">
        <v>3</v>
      </c>
      <c r="E13" s="42">
        <v>1100000</v>
      </c>
      <c r="F13" s="42">
        <f>E13*D13</f>
        <v>3300000</v>
      </c>
    </row>
    <row r="15" spans="1:6" ht="12.75">
      <c r="A15" s="39" t="s">
        <v>48</v>
      </c>
      <c r="B15" s="40"/>
      <c r="C15" s="40"/>
      <c r="D15" s="41"/>
      <c r="E15" s="42"/>
      <c r="F15" s="43">
        <f>SUM(F10:F14)</f>
        <v>19350000</v>
      </c>
    </row>
    <row r="18" ht="12.75">
      <c r="A18" s="11" t="s">
        <v>52</v>
      </c>
    </row>
    <row r="19" spans="1:6" ht="12.75">
      <c r="A19" s="39" t="s">
        <v>36</v>
      </c>
      <c r="B19" s="39" t="s">
        <v>39</v>
      </c>
      <c r="C19" s="39" t="s">
        <v>41</v>
      </c>
      <c r="D19" s="39" t="s">
        <v>42</v>
      </c>
      <c r="E19" s="39" t="s">
        <v>43</v>
      </c>
      <c r="F19" s="39" t="s">
        <v>44</v>
      </c>
    </row>
    <row r="20" spans="1:6" ht="12.75">
      <c r="A20" s="44" t="s">
        <v>58</v>
      </c>
      <c r="B20" s="40" t="s">
        <v>53</v>
      </c>
      <c r="C20" s="45" t="s">
        <v>54</v>
      </c>
      <c r="D20" s="41">
        <v>1</v>
      </c>
      <c r="E20" s="42">
        <v>800000</v>
      </c>
      <c r="F20" s="42">
        <f>E20*D20</f>
        <v>800000</v>
      </c>
    </row>
    <row r="21" spans="1:6" ht="12.75">
      <c r="A21" s="44" t="s">
        <v>59</v>
      </c>
      <c r="B21" s="40" t="s">
        <v>55</v>
      </c>
      <c r="C21" s="45" t="s">
        <v>54</v>
      </c>
      <c r="D21" s="41">
        <v>1</v>
      </c>
      <c r="E21" s="42">
        <v>800000</v>
      </c>
      <c r="F21" s="42">
        <f>E21*D21</f>
        <v>800000</v>
      </c>
    </row>
    <row r="22" spans="1:6" ht="12.75">
      <c r="A22" s="44" t="s">
        <v>60</v>
      </c>
      <c r="B22" s="40" t="s">
        <v>56</v>
      </c>
      <c r="C22" s="45" t="s">
        <v>54</v>
      </c>
      <c r="D22" s="41">
        <v>1</v>
      </c>
      <c r="E22" s="42">
        <v>300000</v>
      </c>
      <c r="F22" s="42">
        <f>E22*D22</f>
        <v>300000</v>
      </c>
    </row>
    <row r="23" spans="1:6" ht="12.75">
      <c r="A23" s="44" t="s">
        <v>61</v>
      </c>
      <c r="B23" s="40" t="s">
        <v>57</v>
      </c>
      <c r="C23" s="45" t="s">
        <v>54</v>
      </c>
      <c r="D23" s="41">
        <v>1</v>
      </c>
      <c r="E23" s="42">
        <f>1200000+1560000</f>
        <v>2760000</v>
      </c>
      <c r="F23" s="42">
        <f>E23*D23</f>
        <v>2760000</v>
      </c>
    </row>
    <row r="24" spans="1:6" ht="12.75">
      <c r="A24" s="44"/>
      <c r="B24" s="40"/>
      <c r="C24" s="45"/>
      <c r="D24" s="41"/>
      <c r="E24" s="42"/>
      <c r="F24" s="42"/>
    </row>
    <row r="26" spans="1:6" ht="12.75">
      <c r="A26" s="39" t="s">
        <v>48</v>
      </c>
      <c r="B26" s="40"/>
      <c r="C26" s="40"/>
      <c r="D26" s="41"/>
      <c r="E26" s="42"/>
      <c r="F26" s="43">
        <f>SUM(F20:F25)</f>
        <v>4660000</v>
      </c>
    </row>
  </sheetData>
  <sheetProtection/>
  <mergeCells count="2">
    <mergeCell ref="A1:B1"/>
    <mergeCell ref="C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Anyelo</cp:lastModifiedBy>
  <cp:lastPrinted>2009-03-24T20:46:34Z</cp:lastPrinted>
  <dcterms:created xsi:type="dcterms:W3CDTF">2005-02-24T16:52:00Z</dcterms:created>
  <dcterms:modified xsi:type="dcterms:W3CDTF">2009-03-30T21:16:18Z</dcterms:modified>
  <cp:category/>
  <cp:version/>
  <cp:contentType/>
  <cp:contentStatus/>
</cp:coreProperties>
</file>